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30 Nov 201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'30 Nov 2014'!$B$2:$L$33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2" i="1"/>
  <c r="J29" i="1" s="1"/>
  <c r="J33" i="1" s="1"/>
  <c r="I22" i="1"/>
  <c r="I29" i="1" s="1"/>
  <c r="I33" i="1" s="1"/>
  <c r="H22" i="1"/>
  <c r="H29" i="1" s="1"/>
  <c r="H33" i="1" s="1"/>
  <c r="K20" i="1"/>
  <c r="K19" i="1"/>
  <c r="K18" i="1"/>
  <c r="K17" i="1"/>
  <c r="K16" i="1"/>
  <c r="K15" i="1"/>
  <c r="K22" i="1" s="1"/>
  <c r="K29" i="1" s="1"/>
  <c r="K33" i="1" s="1"/>
  <c r="K36" i="1" l="1"/>
  <c r="J36" i="1"/>
  <c r="V28" i="1"/>
  <c r="U28" i="1"/>
  <c r="R22" i="1"/>
  <c r="M22" i="1"/>
  <c r="I36" i="1"/>
  <c r="H36" i="1"/>
  <c r="U21" i="1"/>
  <c r="V20" i="1"/>
  <c r="T20" i="1"/>
  <c r="S20" i="1"/>
  <c r="P20" i="1"/>
  <c r="V19" i="1"/>
  <c r="S19" i="1"/>
  <c r="P19" i="1"/>
  <c r="T19" i="1"/>
  <c r="V18" i="1"/>
  <c r="S18" i="1"/>
  <c r="V17" i="1"/>
  <c r="S17" i="1"/>
  <c r="V16" i="1"/>
  <c r="S16" i="1"/>
  <c r="V15" i="1"/>
  <c r="S15" i="1"/>
  <c r="Q12" i="1"/>
  <c r="O20" i="1" l="1"/>
  <c r="R23" i="1"/>
  <c r="O16" i="1"/>
  <c r="O17" i="1"/>
  <c r="O18" i="1"/>
  <c r="N15" i="1"/>
  <c r="T15" i="1"/>
  <c r="N16" i="1"/>
  <c r="T16" i="1"/>
  <c r="N17" i="1"/>
  <c r="T17" i="1"/>
  <c r="N18" i="1"/>
  <c r="T18" i="1"/>
  <c r="N19" i="1"/>
  <c r="O15" i="1"/>
  <c r="D35" i="1" s="1"/>
  <c r="O19" i="1"/>
  <c r="N22" i="1" l="1"/>
</calcChain>
</file>

<file path=xl/sharedStrings.xml><?xml version="1.0" encoding="utf-8"?>
<sst xmlns="http://schemas.openxmlformats.org/spreadsheetml/2006/main" count="91" uniqueCount="67">
  <si>
    <t>ANNEXURE C</t>
  </si>
  <si>
    <t xml:space="preserve">Check </t>
  </si>
  <si>
    <t>Difference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</si>
  <si>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</si>
  <si>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</si>
  <si>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</si>
  <si>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</si>
  <si>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</si>
  <si>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</si>
  <si>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</si>
  <si>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</si>
  <si>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</si>
  <si>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</si>
  <si>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</si>
  <si>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</si>
  <si>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</si>
  <si>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</si>
  <si>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</si>
  <si>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</si>
  <si>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</si>
  <si>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</si>
  <si>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</si>
  <si>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</si>
  <si>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a</t>
  </si>
  <si>
    <t>01/06/2001</t>
  </si>
  <si>
    <t>30/06/2021</t>
  </si>
  <si>
    <t>DBSA</t>
  </si>
  <si>
    <t>b</t>
  </si>
  <si>
    <t>01/06/2002</t>
  </si>
  <si>
    <t>30/06/2023</t>
  </si>
  <si>
    <t>c</t>
  </si>
  <si>
    <t>29/06/2004</t>
  </si>
  <si>
    <t>31/12/2023</t>
  </si>
  <si>
    <t>d</t>
  </si>
  <si>
    <t>31 03 2014</t>
  </si>
  <si>
    <t>30/03/2007</t>
  </si>
  <si>
    <t>1 - 5</t>
  </si>
  <si>
    <t>VARIOUS</t>
  </si>
  <si>
    <t>e</t>
  </si>
  <si>
    <t>31/03/2008</t>
  </si>
  <si>
    <t>1 - 3</t>
  </si>
  <si>
    <t>f</t>
  </si>
  <si>
    <t>Sub Total Annuity Loans</t>
  </si>
  <si>
    <t>P4</t>
  </si>
  <si>
    <t>P5</t>
  </si>
  <si>
    <t>Financial Leases</t>
  </si>
  <si>
    <t>Various</t>
  </si>
  <si>
    <t xml:space="preserve">Sub Total Annuity &amp; Financial Leases </t>
  </si>
  <si>
    <t>GRAND TOTALS</t>
  </si>
  <si>
    <t>Weighted avg. interest rate</t>
  </si>
  <si>
    <t>INCA sold to RMB April 2009-BFF-00-0001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</si>
  <si>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</si>
  <si>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</si>
  <si>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</si>
  <si>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</si>
  <si>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</si>
  <si>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</si>
  <si>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</si>
  <si>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</si>
  <si>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</si>
  <si>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</si>
  <si>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</si>
  <si>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</si>
  <si>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</si>
  <si>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</si>
  <si>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</si>
  <si>
    <t>31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</si>
</sst>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0.000%"/>
    <numFmt numFmtId="167" formatCode="[$-1C09]dd\ mmmm\ yyyy;@"/>
    <numFmt numFmtId="168" formatCode="_(* #,##0_);_(* \(#,##0\);_(* &quot;-&quot;??_);_(@_)"/>
    <numFmt numFmtId="169" formatCode="0.000"/>
    <numFmt numFmtId="170" formatCode="_(* #,##0.000_);_(* \(#,##0.000\);_(* &quot;-&quot;??_);_(@_)"/>
    <numFmt numFmtId="171" formatCode="#,##0_ ;[Red]\-#,##0\ "/>
    <numFmt numFmtId="172" formatCode="_(* #,##0.0000_);_(* \(#,##0.0000\);_(* &quot;-&quot;??_);_(@_)"/>
    <numFmt numFmtId="173" formatCode="#,##0.00000000000000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43" fontId="2" fillId="0" borderId="0" xfId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43" fontId="1" fillId="0" borderId="0" xfId="1" applyFont="1" applyBorder="1" applyAlignment="1" applyProtection="1">
      <alignment horizontal="right"/>
    </xf>
    <xf numFmtId="166" fontId="2" fillId="0" borderId="0" xfId="2" applyNumberFormat="1" applyFont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167" fontId="1" fillId="2" borderId="0" xfId="0" quotePrefix="1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167" fontId="1" fillId="2" borderId="5" xfId="0" quotePrefix="1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2" fillId="0" borderId="4" xfId="0" applyFont="1" applyBorder="1" applyProtection="1"/>
    <xf numFmtId="43" fontId="1" fillId="0" borderId="0" xfId="1" applyFont="1" applyBorder="1" applyProtection="1"/>
    <xf numFmtId="37" fontId="1" fillId="0" borderId="5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37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5" xfId="0" applyFont="1" applyBorder="1" applyProtection="1"/>
    <xf numFmtId="2" fontId="2" fillId="0" borderId="0" xfId="0" quotePrefix="1" applyNumberFormat="1" applyFont="1"/>
    <xf numFmtId="0" fontId="2" fillId="0" borderId="0" xfId="0" applyFont="1" applyFill="1" applyBorder="1" applyProtection="1"/>
    <xf numFmtId="0" fontId="2" fillId="0" borderId="4" xfId="0" quotePrefix="1" applyFont="1" applyBorder="1" applyAlignment="1" applyProtection="1">
      <alignment horizontal="center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Border="1" applyProtection="1"/>
    <xf numFmtId="168" fontId="2" fillId="0" borderId="0" xfId="1" applyNumberFormat="1" applyFont="1" applyFill="1" applyBorder="1" applyProtection="1"/>
    <xf numFmtId="168" fontId="2" fillId="0" borderId="0" xfId="1" applyNumberFormat="1" applyFont="1" applyFill="1" applyBorder="1" applyAlignment="1" applyProtection="1">
      <alignment horizontal="right"/>
    </xf>
    <xf numFmtId="168" fontId="2" fillId="0" borderId="0" xfId="1" applyNumberFormat="1" applyFont="1" applyFill="1"/>
    <xf numFmtId="168" fontId="2" fillId="0" borderId="5" xfId="1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center"/>
    </xf>
    <xf numFmtId="2" fontId="2" fillId="0" borderId="0" xfId="1" applyNumberFormat="1" applyFont="1"/>
    <xf numFmtId="165" fontId="2" fillId="0" borderId="0" xfId="0" applyNumberFormat="1" applyFont="1"/>
    <xf numFmtId="168" fontId="2" fillId="0" borderId="0" xfId="0" applyNumberFormat="1" applyFont="1"/>
    <xf numFmtId="0" fontId="2" fillId="0" borderId="0" xfId="0" applyFont="1" applyFill="1" applyAlignment="1">
      <alignment horizontal="center"/>
    </xf>
    <xf numFmtId="43" fontId="2" fillId="0" borderId="0" xfId="1" applyFont="1" applyAlignment="1">
      <alignment horizontal="center"/>
    </xf>
    <xf numFmtId="168" fontId="2" fillId="0" borderId="0" xfId="1" applyNumberFormat="1" applyFont="1" applyFill="1" applyAlignment="1">
      <alignment horizontal="right"/>
    </xf>
    <xf numFmtId="0" fontId="2" fillId="0" borderId="4" xfId="0" quotePrefix="1" applyFont="1" applyFill="1" applyBorder="1" applyAlignment="1" applyProtection="1">
      <alignment horizontal="center"/>
    </xf>
    <xf numFmtId="16" fontId="2" fillId="0" borderId="0" xfId="0" quotePrefix="1" applyNumberFormat="1" applyFont="1" applyFill="1" applyBorder="1" applyAlignment="1" applyProtection="1">
      <alignment horizontal="center"/>
    </xf>
    <xf numFmtId="169" fontId="2" fillId="0" borderId="0" xfId="0" applyNumberFormat="1" applyFont="1" applyAlignment="1">
      <alignment vertical="center"/>
    </xf>
    <xf numFmtId="170" fontId="2" fillId="0" borderId="0" xfId="1" applyNumberFormat="1" applyFont="1" applyAlignment="1">
      <alignment vertical="center"/>
    </xf>
    <xf numFmtId="0" fontId="4" fillId="0" borderId="4" xfId="0" applyFont="1" applyBorder="1" applyProtection="1"/>
    <xf numFmtId="3" fontId="2" fillId="0" borderId="9" xfId="1" applyNumberFormat="1" applyFont="1" applyFill="1" applyBorder="1" applyProtection="1"/>
    <xf numFmtId="164" fontId="2" fillId="0" borderId="9" xfId="0" applyNumberFormat="1" applyFont="1" applyFill="1" applyBorder="1" applyAlignment="1" applyProtection="1">
      <alignment horizontal="right"/>
    </xf>
    <xf numFmtId="164" fontId="2" fillId="0" borderId="9" xfId="0" applyNumberFormat="1" applyFont="1" applyFill="1" applyBorder="1" applyProtection="1"/>
    <xf numFmtId="3" fontId="2" fillId="0" borderId="10" xfId="1" applyNumberFormat="1" applyFont="1" applyFill="1" applyBorder="1" applyAlignment="1">
      <alignment horizontal="right"/>
    </xf>
    <xf numFmtId="43" fontId="1" fillId="0" borderId="11" xfId="1" applyFont="1" applyBorder="1"/>
    <xf numFmtId="0" fontId="2" fillId="0" borderId="4" xfId="0" applyFont="1" applyFill="1" applyBorder="1" applyProtection="1"/>
    <xf numFmtId="3" fontId="1" fillId="0" borderId="11" xfId="1" applyNumberFormat="1" applyFont="1" applyBorder="1" applyProtection="1"/>
    <xf numFmtId="168" fontId="1" fillId="0" borderId="11" xfId="1" applyNumberFormat="1" applyFont="1" applyBorder="1" applyAlignment="1" applyProtection="1">
      <alignment horizontal="right"/>
    </xf>
    <xf numFmtId="3" fontId="1" fillId="0" borderId="12" xfId="1" applyNumberFormat="1" applyFont="1" applyFill="1" applyBorder="1" applyProtection="1"/>
    <xf numFmtId="43" fontId="2" fillId="0" borderId="11" xfId="0" applyNumberFormat="1" applyFont="1" applyBorder="1"/>
    <xf numFmtId="168" fontId="2" fillId="0" borderId="0" xfId="0" applyNumberFormat="1" applyFont="1" applyAlignment="1">
      <alignment horizontal="center"/>
    </xf>
    <xf numFmtId="3" fontId="2" fillId="0" borderId="0" xfId="1" applyNumberFormat="1" applyFont="1" applyBorder="1" applyProtection="1"/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Protection="1"/>
    <xf numFmtId="3" fontId="2" fillId="0" borderId="5" xfId="0" applyNumberFormat="1" applyFont="1" applyBorder="1"/>
    <xf numFmtId="168" fontId="2" fillId="0" borderId="0" xfId="1" applyNumberFormat="1" applyFont="1" applyAlignment="1">
      <alignment horizontal="center"/>
    </xf>
    <xf numFmtId="3" fontId="1" fillId="0" borderId="13" xfId="1" applyNumberFormat="1" applyFont="1" applyBorder="1" applyProtection="1"/>
    <xf numFmtId="164" fontId="1" fillId="0" borderId="13" xfId="0" applyNumberFormat="1" applyFont="1" applyBorder="1" applyProtection="1"/>
    <xf numFmtId="3" fontId="1" fillId="0" borderId="14" xfId="0" applyNumberFormat="1" applyFont="1" applyBorder="1"/>
    <xf numFmtId="0" fontId="2" fillId="0" borderId="6" xfId="0" applyFont="1" applyBorder="1" applyProtection="1"/>
    <xf numFmtId="0" fontId="2" fillId="0" borderId="7" xfId="0" applyFont="1" applyBorder="1" applyProtection="1"/>
    <xf numFmtId="3" fontId="1" fillId="0" borderId="7" xfId="1" applyNumberFormat="1" applyFont="1" applyBorder="1" applyProtection="1"/>
    <xf numFmtId="168" fontId="1" fillId="0" borderId="7" xfId="1" applyNumberFormat="1" applyFont="1" applyBorder="1" applyProtection="1"/>
    <xf numFmtId="3" fontId="1" fillId="0" borderId="8" xfId="1" applyNumberFormat="1" applyFont="1" applyBorder="1" applyProtection="1"/>
    <xf numFmtId="3" fontId="1" fillId="0" borderId="0" xfId="1" applyNumberFormat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7" xfId="0" applyNumberFormat="1" applyFont="1" applyBorder="1" applyProtection="1"/>
    <xf numFmtId="164" fontId="1" fillId="0" borderId="7" xfId="1" applyNumberFormat="1" applyFont="1" applyBorder="1" applyProtection="1"/>
    <xf numFmtId="164" fontId="1" fillId="0" borderId="7" xfId="0" applyNumberFormat="1" applyFont="1" applyBorder="1" applyProtection="1"/>
    <xf numFmtId="3" fontId="1" fillId="0" borderId="8" xfId="0" applyNumberFormat="1" applyFont="1" applyBorder="1" applyProtection="1"/>
    <xf numFmtId="3" fontId="1" fillId="0" borderId="7" xfId="0" applyNumberFormat="1" applyFont="1" applyBorder="1"/>
    <xf numFmtId="164" fontId="1" fillId="0" borderId="7" xfId="0" applyNumberFormat="1" applyFont="1" applyBorder="1"/>
    <xf numFmtId="171" fontId="1" fillId="0" borderId="15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/>
    <xf numFmtId="43" fontId="2" fillId="0" borderId="0" xfId="1" applyFont="1" applyBorder="1" applyProtection="1"/>
    <xf numFmtId="172" fontId="2" fillId="0" borderId="0" xfId="1" applyNumberFormat="1" applyFont="1" applyBorder="1"/>
    <xf numFmtId="43" fontId="2" fillId="0" borderId="0" xfId="1" applyFont="1" applyBorder="1"/>
    <xf numFmtId="173" fontId="2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2" fontId="5" fillId="0" borderId="0" xfId="0" applyNumberFormat="1" applyFont="1"/>
    <xf numFmtId="0" fontId="5" fillId="0" borderId="0" xfId="0" applyFont="1" applyFill="1" applyBorder="1" applyProtection="1"/>
    <xf numFmtId="0" fontId="2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Loan%20Repayments%202013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Ann%20C%20201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14"/>
      <sheetName val="CAPITAL 1314"/>
      <sheetName val="INTEREST 1314"/>
      <sheetName val="June 2014"/>
      <sheetName val="May 2014"/>
      <sheetName val="Apr 2014"/>
      <sheetName val="Mar 2014"/>
      <sheetName val="Feb 2014"/>
      <sheetName val="Jan 2014"/>
      <sheetName val="Dec 2013"/>
      <sheetName val="Nov 2013"/>
      <sheetName val="Oct 2013"/>
      <sheetName val="Sept 2013"/>
      <sheetName val="Aug 2013"/>
      <sheetName val="July 2013"/>
    </sheetNames>
    <sheetDataSet>
      <sheetData sheetId="0" refreshError="1"/>
      <sheetData sheetId="1">
        <row r="8">
          <cell r="T8">
            <v>81908653.819999993</v>
          </cell>
        </row>
        <row r="9">
          <cell r="T9">
            <v>29473684.169999994</v>
          </cell>
        </row>
        <row r="10">
          <cell r="T10">
            <v>107387374.72</v>
          </cell>
        </row>
        <row r="11">
          <cell r="T11">
            <v>43233918.969999999</v>
          </cell>
        </row>
        <row r="12">
          <cell r="T12">
            <v>151471778.88</v>
          </cell>
        </row>
        <row r="13">
          <cell r="T13">
            <v>183731491.76000002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2014"/>
      <sheetName val="31 May 2014"/>
      <sheetName val="30 Apr 2014"/>
      <sheetName val="31 Mar 2014"/>
      <sheetName val="28 Feb 2014"/>
      <sheetName val="31 Jan 2014"/>
      <sheetName val="31 Dec 2013"/>
      <sheetName val="30 Nov 2013"/>
      <sheetName val="31 Oct 2013"/>
      <sheetName val="30 Sept 2013"/>
      <sheetName val="31 Aug 2013"/>
      <sheetName val="31 July 2013"/>
      <sheetName val="30 June 2013"/>
    </sheetNames>
    <sheetDataSet>
      <sheetData sheetId="0">
        <row r="33">
          <cell r="K33">
            <v>603415392.32999992</v>
          </cell>
        </row>
      </sheetData>
      <sheetData sheetId="1" refreshError="1"/>
      <sheetData sheetId="2" refreshError="1"/>
      <sheetData sheetId="3" refreshError="1"/>
      <sheetData sheetId="4">
        <row r="22">
          <cell r="K22">
            <v>622903114.08000004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zoomScaleNormal="100" workbookViewId="0">
      <selection activeCell="B4" sqref="B4:K33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hidden="1" customWidth="1"/>
    <col min="13" max="13" width="12.85546875" style="4" hidden="1" customWidth="1"/>
    <col min="14" max="14" width="8.140625" style="4" hidden="1" customWidth="1"/>
    <col min="15" max="15" width="11.140625" style="3" hidden="1" customWidth="1"/>
    <col min="16" max="16" width="6.85546875" style="4" hidden="1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hidden="1" customWidth="1"/>
    <col min="24" max="16384" width="9.140625" style="4"/>
  </cols>
  <sheetData>
    <row r="2" spans="2:23" x14ac:dyDescent="0.2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66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4034163.13</v>
      </c>
      <c r="K15" s="44">
        <f t="shared" ref="K15:K20" si="0">+H15+I15-J15</f>
        <v>77874490.560000002</v>
      </c>
      <c r="L15" s="45" t="s">
        <v>23</v>
      </c>
      <c r="M15" s="3">
        <v>114311179</v>
      </c>
      <c r="N15" s="3">
        <f>+K15-M15</f>
        <v>-36436688.439999998</v>
      </c>
      <c r="O15" s="10">
        <f t="shared" ref="O15:O20" si="1">K15/$K$22*C15</f>
        <v>1.9036813296443557E-2</v>
      </c>
      <c r="Q15" s="46"/>
      <c r="R15" s="47"/>
      <c r="S15" s="3">
        <f>+'[4]CAPITAL 1314'!$T$8</f>
        <v>81908653.819999993</v>
      </c>
      <c r="T15" s="48">
        <f t="shared" ref="T15:T20" si="2">+K15-S15</f>
        <v>-4034163.2599999905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2105263.15</v>
      </c>
      <c r="K16" s="44">
        <f t="shared" si="0"/>
        <v>27368421.020000003</v>
      </c>
      <c r="L16" s="49" t="s">
        <v>27</v>
      </c>
      <c r="M16" s="3">
        <v>54736842</v>
      </c>
      <c r="N16" s="3">
        <f>+K16-M16</f>
        <v>-27368420.979999997</v>
      </c>
      <c r="O16" s="10">
        <f t="shared" si="1"/>
        <v>4.6578257798745512E-3</v>
      </c>
      <c r="P16" s="3"/>
      <c r="Q16" s="46"/>
      <c r="R16" s="47"/>
      <c r="S16" s="3">
        <f>+'[4]CAPITAL 1314'!$T$9</f>
        <v>29473684.169999994</v>
      </c>
      <c r="T16" s="48">
        <f t="shared" si="2"/>
        <v>-2105263.1499999911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3531192.45</v>
      </c>
      <c r="K17" s="44">
        <f t="shared" si="0"/>
        <v>103856182.27</v>
      </c>
      <c r="L17" s="49" t="s">
        <v>30</v>
      </c>
      <c r="M17" s="3">
        <v>137857803</v>
      </c>
      <c r="N17" s="3">
        <f>+K17-M17</f>
        <v>-34001620.730000004</v>
      </c>
      <c r="O17" s="10">
        <f t="shared" si="1"/>
        <v>2.0747321159582676E-2</v>
      </c>
      <c r="P17" s="50"/>
      <c r="Q17" s="46"/>
      <c r="R17" s="47"/>
      <c r="S17" s="3">
        <f>+'[4]CAPITAL 1314'!$T$10</f>
        <v>107387374.72</v>
      </c>
      <c r="T17" s="48">
        <f t="shared" si="2"/>
        <v>-3531192.450000003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1225886.8</v>
      </c>
      <c r="K18" s="44">
        <f t="shared" si="0"/>
        <v>42008032.170000002</v>
      </c>
      <c r="L18" s="49" t="s">
        <v>33</v>
      </c>
      <c r="M18" s="3">
        <v>53517168</v>
      </c>
      <c r="N18" s="3">
        <f>+K18-M18</f>
        <v>-11509135.829999998</v>
      </c>
      <c r="O18" s="10">
        <f t="shared" si="1"/>
        <v>9.242610119398793E-3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-1225886.799999997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1.9832912081805747E-2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2.8240300252612809E-2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61">
        <f>SUM(U15:U20)</f>
        <v>597206902.22000003</v>
      </c>
      <c r="V21" s="3"/>
    </row>
    <row r="22" spans="2:23" ht="12.75" thickTop="1" thickBot="1" x14ac:dyDescent="0.25">
      <c r="B22" s="62" t="s">
        <v>42</v>
      </c>
      <c r="C22" s="6"/>
      <c r="D22" s="7"/>
      <c r="E22" s="6"/>
      <c r="F22" s="6"/>
      <c r="G22" s="6"/>
      <c r="H22" s="63">
        <f>SUM(H15:H21)</f>
        <v>597206902.22000003</v>
      </c>
      <c r="I22" s="64">
        <f>SUM(I15:I21)</f>
        <v>0</v>
      </c>
      <c r="J22" s="64">
        <f>SUM(J15:J21)</f>
        <v>26549867.140000004</v>
      </c>
      <c r="K22" s="65">
        <f>SUM(K15:K21)</f>
        <v>570657035.08000004</v>
      </c>
      <c r="M22" s="66">
        <f>SUM(M15:M21)</f>
        <v>505623063.56</v>
      </c>
      <c r="N22" s="66">
        <f>SUM(N15:N21)</f>
        <v>-115027771.63000001</v>
      </c>
      <c r="P22" s="67"/>
      <c r="Q22" s="46"/>
      <c r="R22" s="47">
        <f>+'[5]28 Feb 2014'!K22</f>
        <v>622903114.08000004</v>
      </c>
      <c r="S22" s="47"/>
      <c r="U22" s="3" t="s">
        <v>43</v>
      </c>
      <c r="V22" s="3" t="s">
        <v>44</v>
      </c>
    </row>
    <row r="23" spans="2:23" ht="12" thickTop="1" x14ac:dyDescent="0.2">
      <c r="B23" s="27"/>
      <c r="C23" s="6"/>
      <c r="D23" s="7"/>
      <c r="E23" s="6"/>
      <c r="F23" s="6"/>
      <c r="G23" s="6"/>
      <c r="H23" s="68"/>
      <c r="I23" s="69"/>
      <c r="J23" s="70"/>
      <c r="K23" s="71"/>
      <c r="P23" s="72">
        <v>1</v>
      </c>
      <c r="Q23" s="46"/>
      <c r="R23" s="47">
        <f>+R22-K22</f>
        <v>52246079</v>
      </c>
      <c r="U23" s="3">
        <v>12443330.01</v>
      </c>
      <c r="V23" s="3">
        <v>89789606.689999998</v>
      </c>
    </row>
    <row r="24" spans="2:23" x14ac:dyDescent="0.2">
      <c r="B24" s="30" t="s">
        <v>45</v>
      </c>
      <c r="C24" s="6"/>
      <c r="D24" s="7"/>
      <c r="E24" s="6"/>
      <c r="F24" s="6"/>
      <c r="G24" s="6"/>
      <c r="H24" s="68"/>
      <c r="I24" s="70"/>
      <c r="J24" s="70"/>
      <c r="K24" s="71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8"/>
      <c r="I25" s="70"/>
      <c r="J25" s="70"/>
      <c r="K25" s="71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46</v>
      </c>
      <c r="C26" s="6"/>
      <c r="D26" s="7" t="s">
        <v>46</v>
      </c>
      <c r="E26" s="6"/>
      <c r="F26" s="6" t="s">
        <v>46</v>
      </c>
      <c r="G26" s="6"/>
      <c r="H26" s="73">
        <v>6208490.0100000007</v>
      </c>
      <c r="I26" s="74">
        <v>0</v>
      </c>
      <c r="J26" s="74">
        <v>0</v>
      </c>
      <c r="K26" s="75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8"/>
      <c r="I27" s="70"/>
      <c r="J27" s="70"/>
      <c r="K27" s="71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8"/>
      <c r="I28" s="70"/>
      <c r="J28" s="70"/>
      <c r="K28" s="71"/>
      <c r="Q28" s="46"/>
      <c r="R28" s="47"/>
      <c r="U28" s="61">
        <f>SUM(U23:U27)</f>
        <v>151471778.90000001</v>
      </c>
      <c r="V28" s="61">
        <f>SUM(V23:V27)</f>
        <v>183731491.76999998</v>
      </c>
    </row>
    <row r="29" spans="2:23" ht="12.75" thickTop="1" thickBot="1" x14ac:dyDescent="0.25">
      <c r="B29" s="76" t="s">
        <v>47</v>
      </c>
      <c r="C29" s="77"/>
      <c r="D29" s="105"/>
      <c r="E29" s="77"/>
      <c r="F29" s="77"/>
      <c r="G29" s="77"/>
      <c r="H29" s="78">
        <f>+H22+H26</f>
        <v>603415392.23000002</v>
      </c>
      <c r="I29" s="79">
        <f>+I22+I26</f>
        <v>0</v>
      </c>
      <c r="J29" s="79">
        <f>+J22+J26</f>
        <v>26549867.140000004</v>
      </c>
      <c r="K29" s="80">
        <f>+K22+K26</f>
        <v>576865525.09000003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1"/>
      <c r="I30" s="82"/>
      <c r="J30" s="81"/>
      <c r="K30" s="81"/>
      <c r="P30" s="48"/>
      <c r="Q30" s="46"/>
      <c r="R30" s="47"/>
      <c r="U30" s="3"/>
      <c r="V30" s="3"/>
    </row>
    <row r="31" spans="2:23" ht="12" customHeight="1" thickBo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3"/>
      <c r="I32" s="84"/>
      <c r="J32" s="85"/>
      <c r="K32" s="86"/>
      <c r="Q32" s="46"/>
      <c r="R32" s="47"/>
      <c r="U32" s="3"/>
      <c r="V32" s="3"/>
    </row>
    <row r="33" spans="2:22" ht="12.75" thickTop="1" thickBot="1" x14ac:dyDescent="0.25">
      <c r="B33" s="76" t="s">
        <v>48</v>
      </c>
      <c r="C33" s="77"/>
      <c r="D33" s="77"/>
      <c r="E33" s="77"/>
      <c r="F33" s="77"/>
      <c r="G33" s="77"/>
      <c r="H33" s="87">
        <f>+H29</f>
        <v>603415392.23000002</v>
      </c>
      <c r="I33" s="88">
        <f>+I29</f>
        <v>0</v>
      </c>
      <c r="J33" s="88">
        <f>+J29</f>
        <v>26549867.140000004</v>
      </c>
      <c r="K33" s="89">
        <f>+K29</f>
        <v>576865525.09000003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90"/>
      <c r="I34" s="90"/>
      <c r="J34" s="90"/>
      <c r="K34" s="90"/>
      <c r="Q34" s="46"/>
      <c r="R34" s="47"/>
      <c r="U34" s="3"/>
      <c r="V34" s="3"/>
    </row>
    <row r="35" spans="2:22" x14ac:dyDescent="0.2">
      <c r="B35" s="6" t="s">
        <v>49</v>
      </c>
      <c r="C35" s="6"/>
      <c r="D35" s="91">
        <f>SUM(O3:O20)</f>
        <v>0.10175778268971813</v>
      </c>
      <c r="E35" s="6"/>
      <c r="F35" s="6"/>
      <c r="G35" s="6"/>
      <c r="H35" s="92"/>
      <c r="I35" s="92"/>
      <c r="J35" s="92"/>
      <c r="K35" s="92"/>
    </row>
    <row r="36" spans="2:22" x14ac:dyDescent="0.2">
      <c r="C36" s="91"/>
      <c r="D36" s="6"/>
      <c r="E36" s="6"/>
      <c r="F36" s="6"/>
      <c r="G36" s="6"/>
      <c r="H36" s="92">
        <f>+H33-H35</f>
        <v>603415392.23000002</v>
      </c>
      <c r="I36" s="92">
        <f>+I33-I35:I35</f>
        <v>0</v>
      </c>
      <c r="J36" s="92">
        <f>+J33-J35</f>
        <v>26549867.140000004</v>
      </c>
      <c r="K36" s="93">
        <f>+'[5]30 June2014'!$K$33</f>
        <v>603415392.32999992</v>
      </c>
    </row>
    <row r="37" spans="2:22" x14ac:dyDescent="0.2">
      <c r="B37" s="6"/>
      <c r="C37" s="6"/>
      <c r="D37" s="6"/>
      <c r="E37" s="94"/>
      <c r="F37" s="6"/>
      <c r="G37" s="6"/>
      <c r="H37" s="95"/>
      <c r="I37" s="90"/>
      <c r="J37" s="90"/>
      <c r="K37" s="96"/>
    </row>
    <row r="38" spans="2:22" x14ac:dyDescent="0.2">
      <c r="D38" s="6"/>
      <c r="E38" s="94"/>
      <c r="F38" s="6"/>
      <c r="G38" s="6"/>
      <c r="H38" s="90"/>
      <c r="I38" s="90"/>
      <c r="J38" s="90"/>
      <c r="K38" s="96"/>
    </row>
    <row r="39" spans="2:22" x14ac:dyDescent="0.2">
      <c r="B39" s="6" t="s">
        <v>50</v>
      </c>
      <c r="C39" s="6"/>
      <c r="D39" s="6"/>
      <c r="E39" s="6"/>
      <c r="F39" s="6"/>
      <c r="G39" s="6"/>
      <c r="H39" s="90"/>
      <c r="I39" s="90"/>
      <c r="J39" s="90"/>
      <c r="K39" s="97"/>
    </row>
    <row r="40" spans="2:22" x14ac:dyDescent="0.2">
      <c r="B40" s="36"/>
      <c r="C40" s="6"/>
      <c r="D40" s="6"/>
      <c r="E40" s="6"/>
      <c r="F40" s="6"/>
      <c r="G40" s="6"/>
      <c r="H40" s="90"/>
      <c r="I40" s="90"/>
      <c r="J40" s="90"/>
      <c r="K40" s="90"/>
    </row>
    <row r="41" spans="2:22" x14ac:dyDescent="0.2">
      <c r="B41" s="36"/>
      <c r="C41" s="6"/>
      <c r="D41" s="6"/>
      <c r="E41" s="6"/>
      <c r="F41" s="6"/>
      <c r="G41" s="6"/>
      <c r="H41" s="90"/>
      <c r="I41" s="90"/>
      <c r="J41" s="90"/>
      <c r="K41" s="90"/>
    </row>
    <row r="42" spans="2:22" x14ac:dyDescent="0.2">
      <c r="B42" s="36"/>
      <c r="C42" s="6"/>
      <c r="D42" s="6"/>
      <c r="E42" s="6"/>
      <c r="F42" s="6"/>
      <c r="G42" s="6"/>
      <c r="H42" s="90"/>
      <c r="I42" s="90"/>
      <c r="J42" s="90"/>
      <c r="K42" s="90"/>
    </row>
    <row r="43" spans="2:22" x14ac:dyDescent="0.2">
      <c r="B43" s="36"/>
      <c r="C43" s="6"/>
      <c r="D43" s="6"/>
      <c r="E43" s="6"/>
      <c r="F43" s="6"/>
      <c r="G43" s="6"/>
      <c r="H43" s="90"/>
      <c r="I43" s="90"/>
      <c r="J43" s="90"/>
      <c r="K43" s="90"/>
    </row>
    <row r="44" spans="2:22" x14ac:dyDescent="0.2">
      <c r="B44" s="36"/>
      <c r="C44" s="6"/>
      <c r="D44" s="6"/>
      <c r="E44" s="6"/>
      <c r="F44" s="6"/>
      <c r="G44" s="6"/>
      <c r="H44" s="90"/>
      <c r="I44" s="90"/>
      <c r="J44" s="90"/>
      <c r="K44" s="90"/>
    </row>
    <row r="45" spans="2:22" x14ac:dyDescent="0.2">
      <c r="B45" s="36"/>
      <c r="C45" s="6"/>
      <c r="D45" s="6"/>
      <c r="E45" s="6"/>
      <c r="F45" s="6"/>
      <c r="G45" s="6"/>
      <c r="H45" s="90"/>
      <c r="I45" s="90"/>
      <c r="J45" s="90"/>
      <c r="K45" s="90"/>
    </row>
    <row r="46" spans="2:22" x14ac:dyDescent="0.2">
      <c r="B46" s="36"/>
      <c r="C46" s="6"/>
      <c r="D46" s="6"/>
      <c r="E46" s="6"/>
      <c r="F46" s="6"/>
      <c r="G46" s="6"/>
      <c r="H46" s="90"/>
      <c r="I46" s="90"/>
      <c r="J46" s="90"/>
      <c r="K46" s="90"/>
    </row>
    <row r="47" spans="2:22" x14ac:dyDescent="0.2">
      <c r="B47" s="36"/>
      <c r="C47" s="6"/>
      <c r="D47" s="6"/>
      <c r="E47" s="6"/>
      <c r="F47" s="6"/>
      <c r="G47" s="6"/>
      <c r="H47" s="90"/>
      <c r="I47" s="90"/>
      <c r="J47" s="90"/>
      <c r="K47" s="90"/>
    </row>
    <row r="48" spans="2:22" x14ac:dyDescent="0.2">
      <c r="B48" s="36"/>
      <c r="C48" s="6"/>
      <c r="D48" s="6"/>
      <c r="E48" s="6"/>
      <c r="F48" s="6"/>
      <c r="G48" s="6"/>
      <c r="H48" s="90"/>
      <c r="I48" s="90"/>
      <c r="J48" s="90"/>
      <c r="K48" s="90"/>
    </row>
    <row r="49" spans="2:17" x14ac:dyDescent="0.2">
      <c r="B49" s="36"/>
      <c r="C49" s="6"/>
      <c r="D49" s="6"/>
      <c r="E49" s="6"/>
      <c r="F49" s="6"/>
      <c r="G49" s="6"/>
      <c r="H49" s="90"/>
      <c r="I49" s="90"/>
      <c r="J49" s="90"/>
      <c r="K49" s="90"/>
    </row>
    <row r="50" spans="2:17" x14ac:dyDescent="0.2">
      <c r="B50" s="36"/>
      <c r="C50" s="6"/>
      <c r="D50" s="6"/>
      <c r="E50" s="6"/>
      <c r="F50" s="6"/>
      <c r="G50" s="6"/>
      <c r="H50" s="90"/>
      <c r="I50" s="90"/>
      <c r="J50" s="90"/>
      <c r="K50" s="90"/>
    </row>
    <row r="51" spans="2:17" s="101" customFormat="1" x14ac:dyDescent="0.2">
      <c r="B51" s="98" t="s">
        <v>51</v>
      </c>
      <c r="C51" s="99"/>
      <c r="D51" s="99" t="s">
        <v>52</v>
      </c>
      <c r="E51" s="100" t="s">
        <v>53</v>
      </c>
      <c r="F51" s="99"/>
      <c r="G51" s="99"/>
      <c r="H51" s="92"/>
      <c r="I51" s="92"/>
      <c r="J51" s="92"/>
      <c r="K51" s="92"/>
      <c r="L51" s="100"/>
      <c r="O51" s="102"/>
      <c r="Q51" s="103"/>
    </row>
    <row r="52" spans="2:17" s="101" customFormat="1" x14ac:dyDescent="0.2">
      <c r="B52" s="104"/>
      <c r="C52" s="99"/>
      <c r="D52" s="99" t="s">
        <v>54</v>
      </c>
      <c r="E52" s="100" t="s">
        <v>55</v>
      </c>
      <c r="F52" s="99"/>
      <c r="G52" s="99"/>
      <c r="H52" s="92"/>
      <c r="I52" s="92"/>
      <c r="J52" s="92"/>
      <c r="K52" s="92"/>
      <c r="L52" s="100"/>
      <c r="O52" s="102"/>
      <c r="Q52" s="103"/>
    </row>
    <row r="53" spans="2:17" s="101" customFormat="1" x14ac:dyDescent="0.2">
      <c r="B53" s="104"/>
      <c r="C53" s="99"/>
      <c r="D53" s="99" t="s">
        <v>6</v>
      </c>
      <c r="E53" s="100" t="s">
        <v>56</v>
      </c>
      <c r="F53" s="99"/>
      <c r="G53" s="99"/>
      <c r="H53" s="92"/>
      <c r="I53" s="92"/>
      <c r="J53" s="92"/>
      <c r="K53" s="92"/>
      <c r="L53" s="100"/>
      <c r="O53" s="102"/>
      <c r="Q53" s="103"/>
    </row>
    <row r="54" spans="2:17" s="101" customFormat="1" x14ac:dyDescent="0.2">
      <c r="B54" s="104"/>
      <c r="C54" s="99"/>
      <c r="D54" s="99" t="s">
        <v>57</v>
      </c>
      <c r="E54" s="100" t="s">
        <v>58</v>
      </c>
      <c r="F54" s="99"/>
      <c r="G54" s="99"/>
      <c r="H54" s="92"/>
      <c r="I54" s="92"/>
      <c r="J54" s="92"/>
      <c r="K54" s="92"/>
      <c r="L54" s="100"/>
      <c r="O54" s="102"/>
      <c r="Q54" s="103"/>
    </row>
    <row r="55" spans="2:17" s="101" customFormat="1" x14ac:dyDescent="0.2">
      <c r="B55" s="104"/>
      <c r="C55" s="99"/>
      <c r="D55" s="99" t="s">
        <v>59</v>
      </c>
      <c r="E55" s="100" t="s">
        <v>60</v>
      </c>
      <c r="F55" s="99"/>
      <c r="G55" s="99"/>
      <c r="H55" s="92"/>
      <c r="I55" s="92"/>
      <c r="J55" s="92"/>
      <c r="K55" s="92"/>
      <c r="L55" s="100"/>
      <c r="O55" s="102"/>
      <c r="Q55" s="103"/>
    </row>
    <row r="56" spans="2:17" s="101" customFormat="1" x14ac:dyDescent="0.2">
      <c r="B56" s="104"/>
      <c r="C56" s="99"/>
      <c r="D56" s="99"/>
      <c r="E56" s="99"/>
      <c r="F56" s="99"/>
      <c r="G56" s="99"/>
      <c r="H56" s="92"/>
      <c r="I56" s="92"/>
      <c r="J56" s="92"/>
      <c r="K56" s="92"/>
      <c r="L56" s="100"/>
      <c r="O56" s="102"/>
      <c r="Q56" s="103"/>
    </row>
    <row r="57" spans="2:17" s="101" customFormat="1" x14ac:dyDescent="0.2">
      <c r="B57" s="98" t="s">
        <v>18</v>
      </c>
      <c r="C57" s="99"/>
      <c r="D57" s="99" t="s">
        <v>52</v>
      </c>
      <c r="E57" s="100" t="s">
        <v>61</v>
      </c>
      <c r="F57" s="99"/>
      <c r="G57" s="99"/>
      <c r="H57" s="92"/>
      <c r="I57" s="92"/>
      <c r="J57" s="92"/>
      <c r="K57" s="92"/>
      <c r="L57" s="100"/>
      <c r="O57" s="102"/>
      <c r="Q57" s="103"/>
    </row>
    <row r="58" spans="2:17" s="101" customFormat="1" x14ac:dyDescent="0.2">
      <c r="B58" s="104"/>
      <c r="C58" s="99"/>
      <c r="D58" s="99" t="s">
        <v>54</v>
      </c>
      <c r="E58" s="100" t="s">
        <v>62</v>
      </c>
      <c r="F58" s="99"/>
      <c r="G58" s="99"/>
      <c r="H58" s="92"/>
      <c r="I58" s="92"/>
      <c r="J58" s="92"/>
      <c r="K58" s="92"/>
      <c r="L58" s="100"/>
      <c r="O58" s="102"/>
      <c r="Q58" s="103"/>
    </row>
    <row r="59" spans="2:17" s="101" customFormat="1" x14ac:dyDescent="0.2">
      <c r="B59" s="99"/>
      <c r="C59" s="99"/>
      <c r="D59" s="99" t="s">
        <v>6</v>
      </c>
      <c r="E59" s="100" t="s">
        <v>63</v>
      </c>
      <c r="F59" s="99"/>
      <c r="G59" s="99"/>
      <c r="H59" s="92"/>
      <c r="I59" s="92"/>
      <c r="J59" s="92"/>
      <c r="K59" s="92"/>
      <c r="L59" s="100"/>
      <c r="O59" s="102"/>
      <c r="Q59" s="103"/>
    </row>
    <row r="60" spans="2:17" s="101" customFormat="1" x14ac:dyDescent="0.2">
      <c r="D60" s="99" t="s">
        <v>57</v>
      </c>
      <c r="E60" s="100" t="s">
        <v>64</v>
      </c>
      <c r="L60" s="100"/>
      <c r="O60" s="102"/>
      <c r="Q60" s="103"/>
    </row>
    <row r="61" spans="2:17" s="101" customFormat="1" x14ac:dyDescent="0.2">
      <c r="D61" s="99" t="s">
        <v>59</v>
      </c>
      <c r="E61" s="100" t="s">
        <v>65</v>
      </c>
      <c r="L61" s="100"/>
      <c r="O61" s="102"/>
      <c r="Q61" s="103"/>
    </row>
  </sheetData>
  <mergeCells count="2">
    <mergeCell ref="B2:K2"/>
    <mergeCell ref="B31:K31"/>
  </mergeCells>
  <printOptions gridLines="1"/>
  <pageMargins left="0.118110236220472" right="0.15748031496063" top="0.23622047244094499" bottom="0.35433070866141703" header="0.15748031496063" footer="0.15748031496063"/>
  <pageSetup paperSize="8" scale="15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Nov 2014</vt:lpstr>
      <vt:lpstr>'30 Nov 2014'!Print_Area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 </cp:lastModifiedBy>
  <cp:lastPrinted>2015-01-13T11:44:58Z</cp:lastPrinted>
  <dcterms:created xsi:type="dcterms:W3CDTF">2014-11-26T09:53:18Z</dcterms:created>
  <dcterms:modified xsi:type="dcterms:W3CDTF">2015-01-13T11:45:04Z</dcterms:modified>
</cp:coreProperties>
</file>