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735"/>
  </bookViews>
  <sheets>
    <sheet name="30 Nov 201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bal1" localSheetId="0">#REF!</definedName>
    <definedName name="__bal1">#REF!</definedName>
    <definedName name="ADHOC" localSheetId="0">#REF!</definedName>
    <definedName name="ADHOC">#REF!</definedName>
    <definedName name="All" localSheetId="0">#REF!</definedName>
    <definedName name="All">#REF!</definedName>
    <definedName name="APPA" localSheetId="0">#REF!</definedName>
    <definedName name="APPA">#REF!</definedName>
    <definedName name="APPB" localSheetId="0">#REF!</definedName>
    <definedName name="APPB">#REF!</definedName>
    <definedName name="APPD" localSheetId="0">#REF!</definedName>
    <definedName name="APPD">#REF!</definedName>
    <definedName name="APPE" localSheetId="0">#REF!</definedName>
    <definedName name="APPE">#REF!</definedName>
    <definedName name="CAP" localSheetId="0">#REF!</definedName>
    <definedName name="CAP">#REF!</definedName>
    <definedName name="Data" localSheetId="0">#REF!</definedName>
    <definedName name="Data">#REF!</definedName>
    <definedName name="hd" localSheetId="0">[1]Notes!#REF!</definedName>
    <definedName name="hd">[1]Notes!#REF!</definedName>
    <definedName name="hda" localSheetId="0">[2]Notes!#REF!</definedName>
    <definedName name="hda">[2]Notes!#REF!</definedName>
    <definedName name="note1" localSheetId="0">#REF!</definedName>
    <definedName name="note1">#REF!</definedName>
    <definedName name="_xlnm.Print_Area" localSheetId="0">'30 Nov 2014'!$B$2:$L$33</definedName>
    <definedName name="tm_536874613" localSheetId="0">'[3]short term portion'!#REF!</definedName>
    <definedName name="tm_536874613">'[3]short term portion'!#REF!</definedName>
    <definedName name="tm_536874639" localSheetId="0">#REF!</definedName>
    <definedName name="tm_536874639">#REF!</definedName>
    <definedName name="tm_573505577" localSheetId="0">#REF!</definedName>
    <definedName name="tm_573505577">#REF!</definedName>
    <definedName name="tm_573505584" localSheetId="0">'[3]short term portion'!#REF!</definedName>
    <definedName name="tm_573505584">'[3]short term portion'!#REF!</definedName>
    <definedName name="tm_573931738" localSheetId="0">#REF!</definedName>
    <definedName name="tm_573931738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6" i="1" l="1"/>
  <c r="J29" i="1"/>
  <c r="J33" i="1" s="1"/>
  <c r="J36" i="1" s="1"/>
  <c r="V28" i="1"/>
  <c r="U28" i="1"/>
  <c r="K26" i="1"/>
  <c r="R22" i="1"/>
  <c r="M22" i="1"/>
  <c r="J22" i="1"/>
  <c r="I22" i="1"/>
  <c r="I29" i="1" s="1"/>
  <c r="I33" i="1" s="1"/>
  <c r="I36" i="1" s="1"/>
  <c r="H22" i="1"/>
  <c r="H29" i="1" s="1"/>
  <c r="H33" i="1" s="1"/>
  <c r="H36" i="1" s="1"/>
  <c r="U21" i="1"/>
  <c r="V20" i="1"/>
  <c r="T20" i="1"/>
  <c r="S20" i="1"/>
  <c r="P20" i="1"/>
  <c r="K20" i="1"/>
  <c r="V19" i="1"/>
  <c r="S19" i="1"/>
  <c r="P19" i="1"/>
  <c r="K19" i="1"/>
  <c r="T19" i="1" s="1"/>
  <c r="V18" i="1"/>
  <c r="S18" i="1"/>
  <c r="K18" i="1"/>
  <c r="V17" i="1"/>
  <c r="S17" i="1"/>
  <c r="K17" i="1"/>
  <c r="V16" i="1"/>
  <c r="S16" i="1"/>
  <c r="K16" i="1"/>
  <c r="V15" i="1"/>
  <c r="S15" i="1"/>
  <c r="K15" i="1"/>
  <c r="K22" i="1" s="1"/>
  <c r="Q12" i="1"/>
  <c r="O20" i="1" l="1"/>
  <c r="K29" i="1"/>
  <c r="K33" i="1" s="1"/>
  <c r="R23" i="1"/>
  <c r="O16" i="1"/>
  <c r="O17" i="1"/>
  <c r="O18" i="1"/>
  <c r="N15" i="1"/>
  <c r="T15" i="1"/>
  <c r="N16" i="1"/>
  <c r="T16" i="1"/>
  <c r="N17" i="1"/>
  <c r="T17" i="1"/>
  <c r="N18" i="1"/>
  <c r="T18" i="1"/>
  <c r="N19" i="1"/>
  <c r="O15" i="1"/>
  <c r="D35" i="1" s="1"/>
  <c r="O19" i="1"/>
  <c r="N22" i="1" l="1"/>
</calcChain>
</file>

<file path=xl/sharedStrings.xml><?xml version="1.0" encoding="utf-8"?>
<sst xmlns="http://schemas.openxmlformats.org/spreadsheetml/2006/main" count="91" uniqueCount="67">
  <si>
    <t>ANNEXURE C</t>
  </si>
  <si>
    <t xml:space="preserve">Check </t>
  </si>
  <si>
    <t>Difference</t>
  </si>
  <si>
    <t>Redeemed</t>
  </si>
  <si>
    <t>EXTERNAL LOANS</t>
  </si>
  <si>
    <t xml:space="preserve"> </t>
  </si>
  <si>
    <t>Received</t>
  </si>
  <si>
    <t>or written off</t>
  </si>
  <si>
    <t>Balance at</t>
  </si>
  <si>
    <t>during the</t>
  </si>
  <si>
    <t>Annuity Loans &amp; Finance Leases</t>
  </si>
  <si>
    <t>year</t>
  </si>
  <si>
    <t>30 November 2014</t>
  </si>
  <si>
    <t>Int Rate</t>
  </si>
  <si>
    <t>Loan No.</t>
  </si>
  <si>
    <t>Ref No.</t>
  </si>
  <si>
    <t>Redeemable</t>
  </si>
  <si>
    <t>Source</t>
  </si>
  <si>
    <t>R</t>
  </si>
  <si>
    <t>Annuity Loans</t>
  </si>
  <si>
    <t>09/02/2006</t>
  </si>
  <si>
    <t>RMB</t>
  </si>
  <si>
    <t>BFF-00-0001</t>
  </si>
  <si>
    <t>31/12/2020</t>
  </si>
  <si>
    <t>a</t>
  </si>
  <si>
    <t>01/06/2001</t>
  </si>
  <si>
    <t>30/06/2021</t>
  </si>
  <si>
    <t>DBSA</t>
  </si>
  <si>
    <t>b</t>
  </si>
  <si>
    <t>01/06/2002</t>
  </si>
  <si>
    <t>30/06/2023</t>
  </si>
  <si>
    <t>c</t>
  </si>
  <si>
    <t>29/06/2004</t>
  </si>
  <si>
    <t>31/12/2023</t>
  </si>
  <si>
    <t>d</t>
  </si>
  <si>
    <t>31 03 2014</t>
  </si>
  <si>
    <t>30/03/2007</t>
  </si>
  <si>
    <t>1 - 5</t>
  </si>
  <si>
    <t>VARIOUS</t>
  </si>
  <si>
    <t>e</t>
  </si>
  <si>
    <t>31/03/2008</t>
  </si>
  <si>
    <t>1 - 3</t>
  </si>
  <si>
    <t>f</t>
  </si>
  <si>
    <t>Sub Total Annuity Loans</t>
  </si>
  <si>
    <t>P4</t>
  </si>
  <si>
    <t>P5</t>
  </si>
  <si>
    <t>Financial Leases</t>
  </si>
  <si>
    <t>Various</t>
  </si>
  <si>
    <t xml:space="preserve">Sub Total Annuity &amp; Financial Leases </t>
  </si>
  <si>
    <t>GRAND TOTALS</t>
  </si>
  <si>
    <t>Weighted avg. interest rate</t>
  </si>
  <si>
    <t>INCA sold to RMB April 2009-BFF-00-0001</t>
  </si>
  <si>
    <t>Local Registered Stock</t>
  </si>
  <si>
    <t>Name</t>
  </si>
  <si>
    <t>955 310 135 1500</t>
  </si>
  <si>
    <t>Opening bal</t>
  </si>
  <si>
    <t>955 310 135 1501</t>
  </si>
  <si>
    <t>955 310 135 1540</t>
  </si>
  <si>
    <t>Paid</t>
  </si>
  <si>
    <t>955 310 135 1545</t>
  </si>
  <si>
    <t>Closing bal</t>
  </si>
  <si>
    <t>955 310 135 1599</t>
  </si>
  <si>
    <t>955 310 135 1000</t>
  </si>
  <si>
    <t>955 310 135 1001</t>
  </si>
  <si>
    <t>955 310 135 1040</t>
  </si>
  <si>
    <t>955 310 135 1045</t>
  </si>
  <si>
    <t>955 310 135 1099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</si>
</sst>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_ * #,##0_ ;_ * \-#,##0_ ;_ * &quot;-&quot;_ ;_ @_ "/>
    <numFmt numFmtId="165" formatCode="_ * #,##0.00_ ;_ * \-#,##0.00_ ;_ * &quot;-&quot;??_ ;_ @_ "/>
    <numFmt numFmtId="166" formatCode="0.000%"/>
    <numFmt numFmtId="167" formatCode="[$-1C09]dd\ mmmm\ yyyy;@"/>
    <numFmt numFmtId="168" formatCode="_(* #,##0_);_(* \(#,##0\);_(* &quot;-&quot;??_);_(@_)"/>
    <numFmt numFmtId="169" formatCode="0.000"/>
    <numFmt numFmtId="170" formatCode="_(* #,##0.000_);_(* \(#,##0.000\);_(* &quot;-&quot;??_);_(@_)"/>
    <numFmt numFmtId="171" formatCode="#,##0_ ;[Red]\-#,##0\ "/>
    <numFmt numFmtId="172" formatCode="_(* #,##0.0000_);_(* \(#,##0.0000\);_(* &quot;-&quot;??_);_(@_)"/>
    <numFmt numFmtId="173" formatCode="#,##0.000000000000000"/>
  </numFmts>
  <fonts count="7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</fills>
  <borders count="1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43" fontId="2" fillId="0" borderId="0" xfId="1" applyFont="1"/>
    <xf numFmtId="0" fontId="2" fillId="0" borderId="0" xfId="0" applyFont="1"/>
    <xf numFmtId="2" fontId="2" fillId="0" borderId="0" xfId="0" applyNumberFormat="1" applyFont="1"/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center"/>
    </xf>
    <xf numFmtId="37" fontId="1" fillId="0" borderId="0" xfId="0" applyNumberFormat="1" applyFont="1" applyBorder="1" applyProtection="1"/>
    <xf numFmtId="43" fontId="1" fillId="0" borderId="0" xfId="1" applyFont="1" applyBorder="1" applyAlignment="1" applyProtection="1">
      <alignment horizontal="right"/>
    </xf>
    <xf numFmtId="166" fontId="2" fillId="0" borderId="0" xfId="2" applyNumberFormat="1" applyFont="1"/>
    <xf numFmtId="0" fontId="1" fillId="2" borderId="1" xfId="0" applyFont="1" applyFill="1" applyBorder="1" applyProtection="1"/>
    <xf numFmtId="0" fontId="1" fillId="2" borderId="2" xfId="0" applyFont="1" applyFill="1" applyBorder="1" applyProtection="1"/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Protection="1"/>
    <xf numFmtId="0" fontId="1" fillId="2" borderId="4" xfId="0" applyFont="1" applyFill="1" applyBorder="1" applyProtection="1"/>
    <xf numFmtId="0" fontId="1" fillId="2" borderId="0" xfId="0" applyFont="1" applyFill="1" applyBorder="1" applyProtection="1"/>
    <xf numFmtId="0" fontId="1" fillId="2" borderId="0" xfId="0" applyFont="1" applyFill="1" applyBorder="1" applyAlignment="1" applyProtection="1">
      <alignment horizontal="center"/>
    </xf>
    <xf numFmtId="0" fontId="1" fillId="2" borderId="5" xfId="0" applyFont="1" applyFill="1" applyBorder="1" applyProtection="1"/>
    <xf numFmtId="0" fontId="1" fillId="2" borderId="5" xfId="0" applyFont="1" applyFill="1" applyBorder="1" applyAlignment="1" applyProtection="1">
      <alignment horizontal="center"/>
    </xf>
    <xf numFmtId="167" fontId="1" fillId="2" borderId="0" xfId="0" quotePrefix="1" applyNumberFormat="1" applyFont="1" applyFill="1" applyBorder="1" applyAlignment="1" applyProtection="1">
      <alignment horizontal="center"/>
    </xf>
    <xf numFmtId="3" fontId="1" fillId="2" borderId="0" xfId="0" applyNumberFormat="1" applyFont="1" applyFill="1" applyBorder="1" applyAlignment="1" applyProtection="1">
      <alignment horizontal="center"/>
    </xf>
    <xf numFmtId="167" fontId="1" fillId="2" borderId="5" xfId="0" quotePrefix="1" applyNumberFormat="1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7" xfId="0" applyFont="1" applyFill="1" applyBorder="1" applyProtection="1"/>
    <xf numFmtId="0" fontId="1" fillId="2" borderId="7" xfId="0" applyFont="1" applyFill="1" applyBorder="1" applyAlignment="1" applyProtection="1">
      <alignment horizontal="center"/>
    </xf>
    <xf numFmtId="0" fontId="1" fillId="2" borderId="8" xfId="0" applyFont="1" applyFill="1" applyBorder="1" applyAlignment="1" applyProtection="1">
      <alignment horizontal="center"/>
    </xf>
    <xf numFmtId="0" fontId="2" fillId="0" borderId="4" xfId="0" applyFont="1" applyBorder="1" applyProtection="1"/>
    <xf numFmtId="43" fontId="1" fillId="0" borderId="0" xfId="1" applyFont="1" applyBorder="1" applyProtection="1"/>
    <xf numFmtId="37" fontId="1" fillId="0" borderId="5" xfId="0" applyNumberFormat="1" applyFont="1" applyBorder="1" applyProtection="1"/>
    <xf numFmtId="0" fontId="1" fillId="0" borderId="4" xfId="0" applyFont="1" applyBorder="1" applyProtection="1"/>
    <xf numFmtId="0" fontId="1" fillId="0" borderId="0" xfId="0" applyFont="1" applyBorder="1" applyProtection="1"/>
    <xf numFmtId="37" fontId="2" fillId="0" borderId="0" xfId="0" applyNumberFormat="1" applyFont="1" applyBorder="1" applyProtection="1"/>
    <xf numFmtId="3" fontId="2" fillId="0" borderId="0" xfId="0" applyNumberFormat="1" applyFont="1" applyBorder="1" applyProtection="1"/>
    <xf numFmtId="0" fontId="2" fillId="0" borderId="5" xfId="0" applyFont="1" applyBorder="1" applyProtection="1"/>
    <xf numFmtId="2" fontId="2" fillId="0" borderId="0" xfId="0" quotePrefix="1" applyNumberFormat="1" applyFont="1"/>
    <xf numFmtId="0" fontId="2" fillId="0" borderId="0" xfId="0" applyFont="1" applyFill="1" applyBorder="1" applyProtection="1"/>
    <xf numFmtId="0" fontId="2" fillId="0" borderId="4" xfId="0" quotePrefix="1" applyFont="1" applyBorder="1" applyAlignment="1" applyProtection="1">
      <alignment horizontal="center"/>
    </xf>
    <xf numFmtId="10" fontId="2" fillId="0" borderId="0" xfId="0" applyNumberFormat="1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2" fillId="0" borderId="0" xfId="0" quotePrefix="1" applyFont="1" applyBorder="1" applyProtection="1"/>
    <xf numFmtId="168" fontId="2" fillId="0" borderId="0" xfId="1" applyNumberFormat="1" applyFont="1" applyFill="1" applyBorder="1" applyProtection="1"/>
    <xf numFmtId="168" fontId="2" fillId="0" borderId="0" xfId="1" applyNumberFormat="1" applyFont="1" applyFill="1" applyBorder="1" applyAlignment="1" applyProtection="1">
      <alignment horizontal="right"/>
    </xf>
    <xf numFmtId="168" fontId="2" fillId="0" borderId="0" xfId="1" applyNumberFormat="1" applyFont="1" applyFill="1"/>
    <xf numFmtId="168" fontId="2" fillId="0" borderId="5" xfId="1" applyNumberFormat="1" applyFont="1" applyFill="1" applyBorder="1" applyAlignment="1">
      <alignment horizontal="right"/>
    </xf>
    <xf numFmtId="168" fontId="2" fillId="0" borderId="0" xfId="0" applyNumberFormat="1" applyFont="1" applyFill="1" applyAlignment="1">
      <alignment horizontal="center"/>
    </xf>
    <xf numFmtId="2" fontId="2" fillId="0" borderId="0" xfId="1" applyNumberFormat="1" applyFont="1"/>
    <xf numFmtId="165" fontId="2" fillId="0" borderId="0" xfId="0" applyNumberFormat="1" applyFont="1"/>
    <xf numFmtId="168" fontId="2" fillId="0" borderId="0" xfId="0" applyNumberFormat="1" applyFont="1"/>
    <xf numFmtId="0" fontId="2" fillId="0" borderId="0" xfId="0" applyFont="1" applyFill="1" applyAlignment="1">
      <alignment horizontal="center"/>
    </xf>
    <xf numFmtId="43" fontId="2" fillId="0" borderId="0" xfId="1" applyFont="1" applyAlignment="1">
      <alignment horizontal="center"/>
    </xf>
    <xf numFmtId="168" fontId="2" fillId="0" borderId="0" xfId="1" applyNumberFormat="1" applyFont="1" applyFill="1" applyAlignment="1">
      <alignment horizontal="right"/>
    </xf>
    <xf numFmtId="0" fontId="2" fillId="0" borderId="4" xfId="0" quotePrefix="1" applyFont="1" applyFill="1" applyBorder="1" applyAlignment="1" applyProtection="1">
      <alignment horizontal="center"/>
    </xf>
    <xf numFmtId="16" fontId="2" fillId="0" borderId="0" xfId="0" quotePrefix="1" applyNumberFormat="1" applyFont="1" applyFill="1" applyBorder="1" applyAlignment="1" applyProtection="1">
      <alignment horizontal="center"/>
    </xf>
    <xf numFmtId="169" fontId="2" fillId="0" borderId="0" xfId="0" applyNumberFormat="1" applyFont="1" applyAlignment="1">
      <alignment vertical="center"/>
    </xf>
    <xf numFmtId="170" fontId="2" fillId="0" borderId="0" xfId="1" applyNumberFormat="1" applyFont="1" applyAlignment="1">
      <alignment vertical="center"/>
    </xf>
    <xf numFmtId="0" fontId="4" fillId="0" borderId="4" xfId="0" applyFont="1" applyBorder="1" applyProtection="1"/>
    <xf numFmtId="3" fontId="2" fillId="0" borderId="9" xfId="1" applyNumberFormat="1" applyFont="1" applyFill="1" applyBorder="1" applyProtection="1"/>
    <xf numFmtId="164" fontId="2" fillId="0" borderId="9" xfId="0" applyNumberFormat="1" applyFont="1" applyFill="1" applyBorder="1" applyAlignment="1" applyProtection="1">
      <alignment horizontal="right"/>
    </xf>
    <xf numFmtId="164" fontId="2" fillId="0" borderId="9" xfId="0" applyNumberFormat="1" applyFont="1" applyFill="1" applyBorder="1" applyProtection="1"/>
    <xf numFmtId="3" fontId="2" fillId="0" borderId="10" xfId="1" applyNumberFormat="1" applyFont="1" applyFill="1" applyBorder="1" applyAlignment="1">
      <alignment horizontal="right"/>
    </xf>
    <xf numFmtId="43" fontId="1" fillId="0" borderId="11" xfId="1" applyFont="1" applyBorder="1"/>
    <xf numFmtId="0" fontId="2" fillId="0" borderId="4" xfId="0" applyFont="1" applyFill="1" applyBorder="1" applyProtection="1"/>
    <xf numFmtId="3" fontId="1" fillId="0" borderId="11" xfId="1" applyNumberFormat="1" applyFont="1" applyBorder="1" applyProtection="1"/>
    <xf numFmtId="168" fontId="1" fillId="0" borderId="11" xfId="1" applyNumberFormat="1" applyFont="1" applyBorder="1" applyAlignment="1" applyProtection="1">
      <alignment horizontal="right"/>
    </xf>
    <xf numFmtId="3" fontId="1" fillId="0" borderId="12" xfId="1" applyNumberFormat="1" applyFont="1" applyFill="1" applyBorder="1" applyProtection="1"/>
    <xf numFmtId="43" fontId="2" fillId="0" borderId="11" xfId="0" applyNumberFormat="1" applyFont="1" applyBorder="1"/>
    <xf numFmtId="168" fontId="2" fillId="0" borderId="0" xfId="0" applyNumberFormat="1" applyFont="1" applyAlignment="1">
      <alignment horizontal="center"/>
    </xf>
    <xf numFmtId="3" fontId="2" fillId="0" borderId="0" xfId="1" applyNumberFormat="1" applyFont="1" applyBorder="1" applyProtection="1"/>
    <xf numFmtId="164" fontId="2" fillId="0" borderId="0" xfId="0" applyNumberFormat="1" applyFont="1" applyBorder="1" applyAlignment="1" applyProtection="1">
      <alignment horizontal="right"/>
    </xf>
    <xf numFmtId="164" fontId="2" fillId="0" borderId="0" xfId="0" applyNumberFormat="1" applyFont="1" applyBorder="1" applyProtection="1"/>
    <xf numFmtId="3" fontId="2" fillId="0" borderId="5" xfId="0" applyNumberFormat="1" applyFont="1" applyBorder="1"/>
    <xf numFmtId="168" fontId="2" fillId="0" borderId="0" xfId="1" applyNumberFormat="1" applyFont="1" applyAlignment="1">
      <alignment horizontal="center"/>
    </xf>
    <xf numFmtId="3" fontId="1" fillId="0" borderId="13" xfId="1" applyNumberFormat="1" applyFont="1" applyBorder="1" applyProtection="1"/>
    <xf numFmtId="164" fontId="1" fillId="0" borderId="13" xfId="0" applyNumberFormat="1" applyFont="1" applyBorder="1" applyProtection="1"/>
    <xf numFmtId="3" fontId="1" fillId="0" borderId="14" xfId="0" applyNumberFormat="1" applyFont="1" applyBorder="1"/>
    <xf numFmtId="0" fontId="2" fillId="0" borderId="6" xfId="0" applyFont="1" applyBorder="1" applyProtection="1"/>
    <xf numFmtId="0" fontId="2" fillId="0" borderId="7" xfId="0" applyFont="1" applyBorder="1" applyProtection="1"/>
    <xf numFmtId="0" fontId="2" fillId="0" borderId="7" xfId="0" applyFont="1" applyBorder="1" applyAlignment="1" applyProtection="1">
      <alignment horizontal="center"/>
    </xf>
    <xf numFmtId="3" fontId="1" fillId="0" borderId="7" xfId="1" applyNumberFormat="1" applyFont="1" applyBorder="1" applyProtection="1"/>
    <xf numFmtId="168" fontId="1" fillId="0" borderId="7" xfId="1" applyNumberFormat="1" applyFont="1" applyBorder="1" applyProtection="1"/>
    <xf numFmtId="3" fontId="1" fillId="0" borderId="8" xfId="1" applyNumberFormat="1" applyFont="1" applyBorder="1" applyProtection="1"/>
    <xf numFmtId="3" fontId="1" fillId="0" borderId="0" xfId="1" applyNumberFormat="1" applyFont="1" applyBorder="1" applyProtection="1"/>
    <xf numFmtId="3" fontId="1" fillId="0" borderId="0" xfId="1" applyNumberFormat="1" applyFont="1" applyBorder="1" applyAlignment="1" applyProtection="1">
      <alignment horizontal="right"/>
    </xf>
    <xf numFmtId="3" fontId="1" fillId="0" borderId="7" xfId="0" applyNumberFormat="1" applyFont="1" applyBorder="1" applyProtection="1"/>
    <xf numFmtId="164" fontId="1" fillId="0" borderId="7" xfId="1" applyNumberFormat="1" applyFont="1" applyBorder="1" applyProtection="1"/>
    <xf numFmtId="164" fontId="1" fillId="0" borderId="7" xfId="0" applyNumberFormat="1" applyFont="1" applyBorder="1" applyProtection="1"/>
    <xf numFmtId="3" fontId="1" fillId="0" borderId="8" xfId="0" applyNumberFormat="1" applyFont="1" applyBorder="1" applyProtection="1"/>
    <xf numFmtId="3" fontId="1" fillId="0" borderId="7" xfId="0" applyNumberFormat="1" applyFont="1" applyBorder="1"/>
    <xf numFmtId="164" fontId="1" fillId="0" borderId="7" xfId="0" applyNumberFormat="1" applyFont="1" applyBorder="1"/>
    <xf numFmtId="171" fontId="1" fillId="0" borderId="15" xfId="0" applyNumberFormat="1" applyFont="1" applyBorder="1"/>
    <xf numFmtId="3" fontId="2" fillId="0" borderId="0" xfId="0" applyNumberFormat="1" applyFont="1" applyBorder="1"/>
    <xf numFmtId="10" fontId="2" fillId="0" borderId="0" xfId="0" applyNumberFormat="1" applyFont="1" applyBorder="1" applyProtection="1"/>
    <xf numFmtId="3" fontId="5" fillId="0" borderId="0" xfId="0" applyNumberFormat="1" applyFont="1" applyBorder="1"/>
    <xf numFmtId="3" fontId="5" fillId="0" borderId="0" xfId="0" applyNumberFormat="1" applyFont="1"/>
    <xf numFmtId="43" fontId="2" fillId="0" borderId="0" xfId="1" applyFont="1" applyBorder="1" applyProtection="1"/>
    <xf numFmtId="172" fontId="2" fillId="0" borderId="0" xfId="1" applyNumberFormat="1" applyFont="1" applyBorder="1"/>
    <xf numFmtId="43" fontId="2" fillId="0" borderId="0" xfId="1" applyFont="1" applyBorder="1"/>
    <xf numFmtId="173" fontId="2" fillId="0" borderId="0" xfId="0" applyNumberFormat="1" applyFont="1" applyBorder="1"/>
    <xf numFmtId="0" fontId="6" fillId="0" borderId="0" xfId="0" applyFont="1" applyFill="1" applyBorder="1" applyProtection="1"/>
    <xf numFmtId="0" fontId="5" fillId="0" borderId="0" xfId="0" applyFont="1" applyBorder="1" applyProtection="1"/>
    <xf numFmtId="0" fontId="5" fillId="0" borderId="0" xfId="0" applyFont="1" applyAlignment="1">
      <alignment horizontal="center"/>
    </xf>
    <xf numFmtId="0" fontId="5" fillId="0" borderId="0" xfId="0" applyFont="1"/>
    <xf numFmtId="43" fontId="5" fillId="0" borderId="0" xfId="1" applyFont="1"/>
    <xf numFmtId="2" fontId="5" fillId="0" borderId="0" xfId="0" applyNumberFormat="1" applyFont="1"/>
    <xf numFmtId="0" fontId="5" fillId="0" borderId="0" xfId="0" applyFont="1" applyFill="1" applyBorder="1" applyProtection="1"/>
    <xf numFmtId="0" fontId="1" fillId="0" borderId="0" xfId="0" applyFont="1" applyBorder="1" applyAlignment="1" applyProtection="1">
      <alignment horizontal="right"/>
    </xf>
    <xf numFmtId="0" fontId="2" fillId="0" borderId="7" xfId="0" applyFont="1" applyBorder="1" applyAlignment="1" applyProtection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unisipaliteite\Buffalo%20city\Statements\Cacadu%20GAMAP%20AFS%20-%2030%20June%202003%20(Final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unisipaliteite\Chris%20Hani\0405\0405-gs660\Cacadu%20GAMAP%20AFS%20-%2030%20June%202003%20(Final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P%20STANDER/LOANS/0708%20YEAR%20END%20WORKINGS/Loan%20Workings%20300608%20done%200508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P%20STANDER/LOANS/201314/Loan%20Repayments%2020131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P%20STANDER/LOANS/201314/Ann%20C%202013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index"/>
      <sheetName val="balsht"/>
      <sheetName val="incstate"/>
      <sheetName val="cashflow"/>
      <sheetName val="pols"/>
      <sheetName val="Notes"/>
      <sheetName val="App A"/>
      <sheetName val="AppB"/>
      <sheetName val="AppC"/>
      <sheetName val="AppD"/>
      <sheetName val="AppE"/>
      <sheetName val="AppF"/>
      <sheetName val="AppG"/>
      <sheetName val="Income recon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index"/>
      <sheetName val="balsht"/>
      <sheetName val="incstate"/>
      <sheetName val="cashflow"/>
      <sheetName val="pols"/>
      <sheetName val="Notes"/>
      <sheetName val="App A"/>
      <sheetName val="AppB"/>
      <sheetName val="AppC"/>
      <sheetName val="AppD"/>
      <sheetName val="AppE"/>
      <sheetName val="AppF"/>
      <sheetName val="AppG"/>
      <sheetName val="Income re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 June 08 App A"/>
      <sheetName val="short term portion"/>
      <sheetName val="Workings "/>
    </sheetNames>
    <sheetDataSet>
      <sheetData sheetId="0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14"/>
      <sheetName val="CAPITAL 1314"/>
      <sheetName val="INTEREST 1314"/>
      <sheetName val="June 2014"/>
      <sheetName val="May 2014"/>
      <sheetName val="Apr 2014"/>
      <sheetName val="Mar 2014"/>
      <sheetName val="Feb 2014"/>
      <sheetName val="Jan 2014"/>
      <sheetName val="Dec 2013"/>
      <sheetName val="Nov 2013"/>
      <sheetName val="Oct 2013"/>
      <sheetName val="Sept 2013"/>
      <sheetName val="Aug 2013"/>
      <sheetName val="July 2013"/>
    </sheetNames>
    <sheetDataSet>
      <sheetData sheetId="0" refreshError="1"/>
      <sheetData sheetId="1">
        <row r="8">
          <cell r="T8">
            <v>81908653.819999993</v>
          </cell>
        </row>
        <row r="9">
          <cell r="T9">
            <v>29473684.169999994</v>
          </cell>
        </row>
        <row r="10">
          <cell r="T10">
            <v>107387374.72</v>
          </cell>
        </row>
        <row r="11">
          <cell r="T11">
            <v>43233918.969999999</v>
          </cell>
        </row>
        <row r="12">
          <cell r="T12">
            <v>151471778.88</v>
          </cell>
        </row>
        <row r="13">
          <cell r="T13">
            <v>183731491.76000002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 June2014"/>
      <sheetName val="31 May 2014"/>
      <sheetName val="30 Apr 2014"/>
      <sheetName val="31 Mar 2014"/>
      <sheetName val="28 Feb 2014"/>
      <sheetName val="31 Jan 2014"/>
      <sheetName val="31 Dec 2013"/>
      <sheetName val="30 Nov 2013"/>
      <sheetName val="31 Oct 2013"/>
      <sheetName val="30 Sept 2013"/>
      <sheetName val="31 Aug 2013"/>
      <sheetName val="31 July 2013"/>
      <sheetName val="30 June 2013"/>
    </sheetNames>
    <sheetDataSet>
      <sheetData sheetId="0">
        <row r="33">
          <cell r="K33">
            <v>603415392.32999992</v>
          </cell>
        </row>
      </sheetData>
      <sheetData sheetId="1" refreshError="1"/>
      <sheetData sheetId="2" refreshError="1"/>
      <sheetData sheetId="3" refreshError="1"/>
      <sheetData sheetId="4">
        <row r="22">
          <cell r="K22">
            <v>622903114.08000004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1"/>
  <sheetViews>
    <sheetView tabSelected="1" zoomScaleNormal="100" workbookViewId="0">
      <selection activeCell="Z43" sqref="Z43"/>
    </sheetView>
  </sheetViews>
  <sheetFormatPr defaultRowHeight="11.25" x14ac:dyDescent="0.2"/>
  <cols>
    <col min="1" max="1" width="3.5703125" style="4" customWidth="1"/>
    <col min="2" max="2" width="19" style="4" customWidth="1"/>
    <col min="3" max="3" width="9.42578125" style="4" customWidth="1"/>
    <col min="4" max="4" width="8.85546875" style="4" customWidth="1"/>
    <col min="5" max="5" width="15.5703125" style="4" customWidth="1"/>
    <col min="6" max="6" width="12.140625" style="4" customWidth="1"/>
    <col min="7" max="7" width="18.7109375" style="4" customWidth="1"/>
    <col min="8" max="8" width="12.28515625" style="4" customWidth="1"/>
    <col min="9" max="9" width="12.85546875" style="4" customWidth="1"/>
    <col min="10" max="10" width="11.7109375" style="4" customWidth="1"/>
    <col min="11" max="11" width="15.5703125" style="4" customWidth="1"/>
    <col min="12" max="12" width="4" style="1" hidden="1" customWidth="1"/>
    <col min="13" max="13" width="12.85546875" style="4" hidden="1" customWidth="1"/>
    <col min="14" max="14" width="8.140625" style="4" hidden="1" customWidth="1"/>
    <col min="15" max="15" width="11.140625" style="3" hidden="1" customWidth="1"/>
    <col min="16" max="16" width="6.85546875" style="4" hidden="1" customWidth="1"/>
    <col min="17" max="17" width="12" style="5" hidden="1" customWidth="1"/>
    <col min="18" max="18" width="12.5703125" style="4" hidden="1" customWidth="1"/>
    <col min="19" max="19" width="12.85546875" style="4" hidden="1" customWidth="1"/>
    <col min="20" max="20" width="0" style="4" hidden="1" customWidth="1"/>
    <col min="21" max="23" width="12.85546875" style="4" hidden="1" customWidth="1"/>
    <col min="24" max="16384" width="9.140625" style="4"/>
  </cols>
  <sheetData>
    <row r="2" spans="2:23" x14ac:dyDescent="0.2">
      <c r="B2" s="106" t="s">
        <v>0</v>
      </c>
      <c r="C2" s="106"/>
      <c r="D2" s="106"/>
      <c r="E2" s="106"/>
      <c r="F2" s="106"/>
      <c r="G2" s="106"/>
      <c r="H2" s="106"/>
      <c r="I2" s="106"/>
      <c r="J2" s="106"/>
      <c r="K2" s="106"/>
      <c r="M2" s="2" t="s">
        <v>1</v>
      </c>
      <c r="N2" s="2" t="s">
        <v>2</v>
      </c>
    </row>
    <row r="3" spans="2:23" ht="12" thickBot="1" x14ac:dyDescent="0.25">
      <c r="B3" s="6"/>
      <c r="C3" s="6"/>
      <c r="D3" s="6"/>
      <c r="E3" s="7"/>
      <c r="F3" s="6"/>
      <c r="G3" s="6"/>
      <c r="H3" s="8"/>
      <c r="I3" s="9"/>
      <c r="J3" s="8"/>
      <c r="K3" s="8"/>
      <c r="O3" s="10"/>
    </row>
    <row r="4" spans="2:23" ht="12" thickTop="1" x14ac:dyDescent="0.2">
      <c r="B4" s="11"/>
      <c r="C4" s="12"/>
      <c r="D4" s="12"/>
      <c r="E4" s="12"/>
      <c r="F4" s="12"/>
      <c r="G4" s="12"/>
      <c r="H4" s="12"/>
      <c r="I4" s="12"/>
      <c r="J4" s="13"/>
      <c r="K4" s="14"/>
      <c r="O4" s="10"/>
    </row>
    <row r="5" spans="2:23" x14ac:dyDescent="0.2">
      <c r="B5" s="15"/>
      <c r="C5" s="16"/>
      <c r="D5" s="16"/>
      <c r="E5" s="16"/>
      <c r="F5" s="16"/>
      <c r="G5" s="16"/>
      <c r="H5" s="16"/>
      <c r="I5" s="16"/>
      <c r="J5" s="17" t="s">
        <v>3</v>
      </c>
      <c r="K5" s="18"/>
      <c r="O5" s="10"/>
    </row>
    <row r="6" spans="2:23" x14ac:dyDescent="0.2">
      <c r="B6" s="15" t="s">
        <v>4</v>
      </c>
      <c r="C6" s="16"/>
      <c r="D6" s="16"/>
      <c r="E6" s="16"/>
      <c r="F6" s="16"/>
      <c r="G6" s="16"/>
      <c r="H6" s="16" t="s">
        <v>5</v>
      </c>
      <c r="I6" s="17" t="s">
        <v>6</v>
      </c>
      <c r="J6" s="17" t="s">
        <v>7</v>
      </c>
      <c r="K6" s="18" t="s">
        <v>5</v>
      </c>
      <c r="O6" s="10"/>
    </row>
    <row r="7" spans="2:23" x14ac:dyDescent="0.2">
      <c r="B7" s="15" t="s">
        <v>5</v>
      </c>
      <c r="C7" s="16"/>
      <c r="D7" s="16"/>
      <c r="E7" s="16"/>
      <c r="F7" s="16"/>
      <c r="G7" s="16"/>
      <c r="H7" s="17" t="s">
        <v>8</v>
      </c>
      <c r="I7" s="17" t="s">
        <v>9</v>
      </c>
      <c r="J7" s="17" t="s">
        <v>9</v>
      </c>
      <c r="K7" s="19" t="s">
        <v>8</v>
      </c>
      <c r="O7" s="10"/>
    </row>
    <row r="8" spans="2:23" x14ac:dyDescent="0.2">
      <c r="B8" s="15" t="s">
        <v>10</v>
      </c>
      <c r="C8" s="16"/>
      <c r="D8" s="16"/>
      <c r="E8" s="16"/>
      <c r="F8" s="16"/>
      <c r="G8" s="16"/>
      <c r="H8" s="20">
        <v>41821</v>
      </c>
      <c r="I8" s="21" t="s">
        <v>11</v>
      </c>
      <c r="J8" s="21" t="s">
        <v>11</v>
      </c>
      <c r="K8" s="22" t="s">
        <v>12</v>
      </c>
      <c r="O8" s="10"/>
    </row>
    <row r="9" spans="2:23" x14ac:dyDescent="0.2">
      <c r="B9" s="15"/>
      <c r="C9" s="16"/>
      <c r="D9" s="16"/>
      <c r="E9" s="16"/>
      <c r="F9" s="16"/>
      <c r="G9" s="16"/>
      <c r="H9" s="16"/>
      <c r="I9" s="16"/>
      <c r="J9" s="16"/>
      <c r="K9" s="18"/>
      <c r="O9" s="10"/>
    </row>
    <row r="10" spans="2:23" ht="12" thickBot="1" x14ac:dyDescent="0.25">
      <c r="B10" s="23" t="s">
        <v>6</v>
      </c>
      <c r="C10" s="24" t="s">
        <v>13</v>
      </c>
      <c r="D10" s="25" t="s">
        <v>14</v>
      </c>
      <c r="E10" s="25" t="s">
        <v>15</v>
      </c>
      <c r="F10" s="24" t="s">
        <v>16</v>
      </c>
      <c r="G10" s="25" t="s">
        <v>17</v>
      </c>
      <c r="H10" s="25" t="s">
        <v>18</v>
      </c>
      <c r="I10" s="25" t="s">
        <v>18</v>
      </c>
      <c r="J10" s="25" t="s">
        <v>18</v>
      </c>
      <c r="K10" s="26" t="s">
        <v>18</v>
      </c>
      <c r="O10" s="10"/>
    </row>
    <row r="11" spans="2:23" ht="12" thickTop="1" x14ac:dyDescent="0.2">
      <c r="B11" s="27"/>
      <c r="C11" s="6"/>
      <c r="D11" s="6"/>
      <c r="E11" s="6"/>
      <c r="F11" s="6"/>
      <c r="G11" s="6"/>
      <c r="H11" s="8"/>
      <c r="I11" s="28"/>
      <c r="J11" s="8"/>
      <c r="K11" s="29"/>
      <c r="O11" s="10"/>
    </row>
    <row r="12" spans="2:23" x14ac:dyDescent="0.2">
      <c r="B12" s="30" t="s">
        <v>19</v>
      </c>
      <c r="C12" s="31"/>
      <c r="D12" s="6"/>
      <c r="E12" s="6"/>
      <c r="F12" s="6"/>
      <c r="G12" s="6"/>
      <c r="H12" s="32"/>
      <c r="I12" s="33"/>
      <c r="J12" s="32"/>
      <c r="K12" s="34"/>
      <c r="O12" s="10"/>
      <c r="Q12" s="5">
        <f>5457749+47883215.57</f>
        <v>53340964.57</v>
      </c>
    </row>
    <row r="13" spans="2:23" x14ac:dyDescent="0.2">
      <c r="B13" s="30"/>
      <c r="C13" s="31"/>
      <c r="D13" s="6"/>
      <c r="E13" s="6"/>
      <c r="F13" s="6"/>
      <c r="G13" s="6"/>
      <c r="H13" s="32"/>
      <c r="I13" s="33"/>
      <c r="J13" s="32"/>
      <c r="K13" s="34"/>
      <c r="O13" s="10"/>
      <c r="Q13" s="35"/>
    </row>
    <row r="14" spans="2:23" x14ac:dyDescent="0.2">
      <c r="B14" s="27"/>
      <c r="C14" s="31"/>
      <c r="D14" s="6"/>
      <c r="E14" s="36"/>
      <c r="F14" s="6"/>
      <c r="G14" s="6"/>
      <c r="H14" s="32"/>
      <c r="I14" s="33"/>
      <c r="J14" s="32"/>
      <c r="K14" s="34"/>
      <c r="O14" s="10"/>
    </row>
    <row r="15" spans="2:23" x14ac:dyDescent="0.2">
      <c r="B15" s="37" t="s">
        <v>20</v>
      </c>
      <c r="C15" s="38">
        <v>0.13950000000000001</v>
      </c>
      <c r="D15" s="7" t="s">
        <v>21</v>
      </c>
      <c r="E15" s="39" t="s">
        <v>22</v>
      </c>
      <c r="F15" s="40" t="s">
        <v>23</v>
      </c>
      <c r="G15" s="7" t="s">
        <v>21</v>
      </c>
      <c r="H15" s="41">
        <v>81908653.689999998</v>
      </c>
      <c r="I15" s="42">
        <v>0</v>
      </c>
      <c r="J15" s="43">
        <v>0</v>
      </c>
      <c r="K15" s="44">
        <f t="shared" ref="K15:K20" si="0">+H15+I15-J15</f>
        <v>81908653.689999998</v>
      </c>
      <c r="L15" s="45" t="s">
        <v>24</v>
      </c>
      <c r="M15" s="3">
        <v>114311179</v>
      </c>
      <c r="N15" s="3">
        <f>+K15-M15</f>
        <v>-32402525.310000002</v>
      </c>
      <c r="O15" s="10">
        <f t="shared" ref="O15:O20" si="1">K15/$K$22*C15</f>
        <v>1.9647816394978583E-2</v>
      </c>
      <c r="Q15" s="46"/>
      <c r="R15" s="47"/>
      <c r="S15" s="3">
        <f>+'[4]CAPITAL 1314'!$T$8</f>
        <v>81908653.819999993</v>
      </c>
      <c r="T15" s="48">
        <f t="shared" ref="T15:T20" si="2">+K15-S15</f>
        <v>-0.12999999523162842</v>
      </c>
      <c r="U15" s="3">
        <v>81908653.689999998</v>
      </c>
      <c r="V15" s="3">
        <f>+W15-U15</f>
        <v>0.12999999523162842</v>
      </c>
      <c r="W15" s="3">
        <v>81908653.819999993</v>
      </c>
    </row>
    <row r="16" spans="2:23" x14ac:dyDescent="0.2">
      <c r="B16" s="37" t="s">
        <v>25</v>
      </c>
      <c r="C16" s="38">
        <v>9.7119999999999998E-2</v>
      </c>
      <c r="D16" s="7">
        <v>13717</v>
      </c>
      <c r="E16" s="39">
        <v>13717</v>
      </c>
      <c r="F16" s="40" t="s">
        <v>26</v>
      </c>
      <c r="G16" s="7" t="s">
        <v>27</v>
      </c>
      <c r="H16" s="41">
        <v>29473684.170000002</v>
      </c>
      <c r="I16" s="42">
        <v>0</v>
      </c>
      <c r="J16" s="43">
        <v>0</v>
      </c>
      <c r="K16" s="44">
        <f t="shared" si="0"/>
        <v>29473684.170000002</v>
      </c>
      <c r="L16" s="49" t="s">
        <v>28</v>
      </c>
      <c r="M16" s="3">
        <v>54736842</v>
      </c>
      <c r="N16" s="3">
        <f>+K16-M16</f>
        <v>-25263157.829999998</v>
      </c>
      <c r="O16" s="10">
        <f t="shared" si="1"/>
        <v>4.9221335727539358E-3</v>
      </c>
      <c r="P16" s="3"/>
      <c r="Q16" s="46"/>
      <c r="R16" s="47"/>
      <c r="S16" s="3">
        <f>+'[4]CAPITAL 1314'!$T$9</f>
        <v>29473684.169999994</v>
      </c>
      <c r="T16" s="48">
        <f t="shared" si="2"/>
        <v>0</v>
      </c>
      <c r="U16" s="3">
        <v>29473684.170000002</v>
      </c>
      <c r="V16" s="3">
        <f t="shared" ref="V16:V20" si="3">+W16-U16</f>
        <v>0</v>
      </c>
      <c r="W16" s="3">
        <v>29473684.169999994</v>
      </c>
    </row>
    <row r="17" spans="2:23" x14ac:dyDescent="0.2">
      <c r="B17" s="37" t="s">
        <v>29</v>
      </c>
      <c r="C17" s="38">
        <v>0.114</v>
      </c>
      <c r="D17" s="7">
        <v>100124</v>
      </c>
      <c r="E17" s="39">
        <v>100124</v>
      </c>
      <c r="F17" s="40" t="s">
        <v>30</v>
      </c>
      <c r="G17" s="7" t="s">
        <v>27</v>
      </c>
      <c r="H17" s="41">
        <v>107387374.72</v>
      </c>
      <c r="I17" s="42">
        <v>0</v>
      </c>
      <c r="J17" s="43">
        <v>0</v>
      </c>
      <c r="K17" s="44">
        <f t="shared" si="0"/>
        <v>107387374.72</v>
      </c>
      <c r="L17" s="49" t="s">
        <v>31</v>
      </c>
      <c r="M17" s="3">
        <v>137857803</v>
      </c>
      <c r="N17" s="3">
        <f>+K17-M17</f>
        <v>-30470428.280000001</v>
      </c>
      <c r="O17" s="10">
        <f t="shared" si="1"/>
        <v>2.1050788729166738E-2</v>
      </c>
      <c r="P17" s="50"/>
      <c r="Q17" s="46"/>
      <c r="R17" s="47"/>
      <c r="S17" s="3">
        <f>+'[4]CAPITAL 1314'!$T$10</f>
        <v>107387374.72</v>
      </c>
      <c r="T17" s="48">
        <f t="shared" si="2"/>
        <v>0</v>
      </c>
      <c r="U17" s="3">
        <v>107387374.72</v>
      </c>
      <c r="V17" s="3">
        <f t="shared" si="3"/>
        <v>0</v>
      </c>
      <c r="W17" s="3">
        <v>107387374.72</v>
      </c>
    </row>
    <row r="18" spans="2:23" x14ac:dyDescent="0.2">
      <c r="B18" s="37" t="s">
        <v>32</v>
      </c>
      <c r="C18" s="38">
        <v>0.125556</v>
      </c>
      <c r="D18" s="7">
        <v>101058</v>
      </c>
      <c r="E18" s="39">
        <v>101058</v>
      </c>
      <c r="F18" s="40" t="s">
        <v>33</v>
      </c>
      <c r="G18" s="7" t="s">
        <v>27</v>
      </c>
      <c r="H18" s="43">
        <v>43233918.969999999</v>
      </c>
      <c r="I18" s="51">
        <v>0</v>
      </c>
      <c r="J18" s="43">
        <v>0</v>
      </c>
      <c r="K18" s="44">
        <f t="shared" si="0"/>
        <v>43233918.969999999</v>
      </c>
      <c r="L18" s="49" t="s">
        <v>34</v>
      </c>
      <c r="M18" s="3">
        <v>53517168</v>
      </c>
      <c r="N18" s="3">
        <f>+K18-M18</f>
        <v>-10283249.030000001</v>
      </c>
      <c r="O18" s="10">
        <f t="shared" si="1"/>
        <v>9.3340983265333046E-3</v>
      </c>
      <c r="P18" s="50"/>
      <c r="Q18" s="46"/>
      <c r="R18" s="47" t="s">
        <v>35</v>
      </c>
      <c r="S18" s="3">
        <f>+'[4]CAPITAL 1314'!$T$11</f>
        <v>43233918.969999999</v>
      </c>
      <c r="T18" s="48">
        <f t="shared" si="2"/>
        <v>0</v>
      </c>
      <c r="U18" s="3">
        <v>43233918.969999999</v>
      </c>
      <c r="V18" s="3">
        <f t="shared" si="3"/>
        <v>0</v>
      </c>
      <c r="W18" s="3">
        <v>43233918.969999999</v>
      </c>
    </row>
    <row r="19" spans="2:23" x14ac:dyDescent="0.2">
      <c r="B19" s="52" t="s">
        <v>36</v>
      </c>
      <c r="C19" s="38">
        <v>8.1138000000000002E-2</v>
      </c>
      <c r="D19" s="7">
        <v>102531</v>
      </c>
      <c r="E19" s="53" t="s">
        <v>37</v>
      </c>
      <c r="F19" s="36" t="s">
        <v>38</v>
      </c>
      <c r="G19" s="39" t="s">
        <v>27</v>
      </c>
      <c r="H19" s="41">
        <v>151471778.90000001</v>
      </c>
      <c r="I19" s="42">
        <v>0</v>
      </c>
      <c r="J19" s="42">
        <v>11983612.990000002</v>
      </c>
      <c r="K19" s="44">
        <f t="shared" si="0"/>
        <v>139488165.91</v>
      </c>
      <c r="L19" s="49" t="s">
        <v>39</v>
      </c>
      <c r="M19" s="3">
        <v>145200071.56</v>
      </c>
      <c r="N19" s="3">
        <f>+K19-M19</f>
        <v>-5711905.650000006</v>
      </c>
      <c r="O19" s="10">
        <f t="shared" si="1"/>
        <v>1.9461304962109221E-2</v>
      </c>
      <c r="P19" s="54">
        <f>(8.976+8.904+8.841+8.848+5)/5</f>
        <v>8.1138000000000012</v>
      </c>
      <c r="Q19" s="46"/>
      <c r="R19" s="47">
        <v>11524733.559999999</v>
      </c>
      <c r="S19" s="3">
        <f>+'[4]CAPITAL 1314'!$T$12</f>
        <v>151471778.88</v>
      </c>
      <c r="T19" s="48">
        <f t="shared" si="2"/>
        <v>-11983612.969999999</v>
      </c>
      <c r="U19" s="3">
        <v>151471778.90000001</v>
      </c>
      <c r="V19" s="3">
        <f t="shared" si="3"/>
        <v>-2.000001072883606E-2</v>
      </c>
      <c r="W19" s="3">
        <v>151471778.88</v>
      </c>
    </row>
    <row r="20" spans="2:23" x14ac:dyDescent="0.2">
      <c r="B20" s="52" t="s">
        <v>40</v>
      </c>
      <c r="C20" s="38">
        <v>8.9499999999999996E-2</v>
      </c>
      <c r="D20" s="7">
        <v>102947</v>
      </c>
      <c r="E20" s="53" t="s">
        <v>41</v>
      </c>
      <c r="F20" s="36" t="s">
        <v>38</v>
      </c>
      <c r="G20" s="39" t="s">
        <v>27</v>
      </c>
      <c r="H20" s="41">
        <v>183731491.77000001</v>
      </c>
      <c r="I20" s="42">
        <v>0</v>
      </c>
      <c r="J20" s="42">
        <v>3669748.62</v>
      </c>
      <c r="K20" s="44">
        <f t="shared" si="0"/>
        <v>180061743.15000001</v>
      </c>
      <c r="L20" s="49" t="s">
        <v>42</v>
      </c>
      <c r="M20" s="3"/>
      <c r="N20" s="3"/>
      <c r="O20" s="10">
        <f t="shared" si="1"/>
        <v>2.7711164813855643E-2</v>
      </c>
      <c r="P20" s="55">
        <f>(11.02+10.83+5)/3</f>
        <v>8.9500000000000011</v>
      </c>
      <c r="Q20" s="46"/>
      <c r="R20" s="47"/>
      <c r="S20" s="3">
        <f>+'[4]CAPITAL 1314'!$T$13</f>
        <v>183731491.76000002</v>
      </c>
      <c r="T20" s="48">
        <f t="shared" si="2"/>
        <v>-3669748.6100000143</v>
      </c>
      <c r="U20" s="3">
        <v>183731491.77000001</v>
      </c>
      <c r="V20" s="3">
        <f t="shared" si="3"/>
        <v>-9.9999904632568359E-3</v>
      </c>
      <c r="W20" s="3">
        <v>183731491.76000002</v>
      </c>
    </row>
    <row r="21" spans="2:23" ht="12" thickBot="1" x14ac:dyDescent="0.25">
      <c r="B21" s="56"/>
      <c r="C21" s="6"/>
      <c r="D21" s="7"/>
      <c r="E21" s="6"/>
      <c r="F21" s="6"/>
      <c r="G21" s="6"/>
      <c r="H21" s="57"/>
      <c r="I21" s="58"/>
      <c r="J21" s="59"/>
      <c r="K21" s="60"/>
      <c r="M21" s="48"/>
      <c r="N21" s="48"/>
      <c r="P21" s="1"/>
      <c r="Q21" s="46"/>
      <c r="R21" s="47"/>
      <c r="U21" s="61">
        <f>SUM(U15:U20)</f>
        <v>597206902.22000003</v>
      </c>
      <c r="V21" s="3"/>
    </row>
    <row r="22" spans="2:23" ht="12.75" thickTop="1" thickBot="1" x14ac:dyDescent="0.25">
      <c r="B22" s="62" t="s">
        <v>43</v>
      </c>
      <c r="C22" s="6"/>
      <c r="D22" s="7"/>
      <c r="E22" s="6"/>
      <c r="F22" s="6"/>
      <c r="G22" s="6"/>
      <c r="H22" s="63">
        <f>SUM(H15:H21)</f>
        <v>597206902.22000003</v>
      </c>
      <c r="I22" s="64">
        <f>SUM(I15:I21)</f>
        <v>0</v>
      </c>
      <c r="J22" s="64">
        <f>SUM(J15:J21)</f>
        <v>15653361.610000003</v>
      </c>
      <c r="K22" s="65">
        <f>SUM(K15:K21)</f>
        <v>581553540.61000001</v>
      </c>
      <c r="M22" s="66">
        <f>SUM(M15:M21)</f>
        <v>505623063.56</v>
      </c>
      <c r="N22" s="66">
        <f>SUM(N15:N21)</f>
        <v>-104131266.10000001</v>
      </c>
      <c r="P22" s="67"/>
      <c r="Q22" s="46"/>
      <c r="R22" s="47">
        <f>+'[5]28 Feb 2014'!K22</f>
        <v>622903114.08000004</v>
      </c>
      <c r="S22" s="47"/>
      <c r="U22" s="3" t="s">
        <v>44</v>
      </c>
      <c r="V22" s="3" t="s">
        <v>45</v>
      </c>
    </row>
    <row r="23" spans="2:23" ht="12" thickTop="1" x14ac:dyDescent="0.2">
      <c r="B23" s="27"/>
      <c r="C23" s="6"/>
      <c r="D23" s="7"/>
      <c r="E23" s="6"/>
      <c r="F23" s="6"/>
      <c r="G23" s="6"/>
      <c r="H23" s="68"/>
      <c r="I23" s="69"/>
      <c r="J23" s="70"/>
      <c r="K23" s="71"/>
      <c r="P23" s="72">
        <v>1</v>
      </c>
      <c r="Q23" s="46"/>
      <c r="R23" s="47">
        <f>+R22-K22</f>
        <v>41349573.470000029</v>
      </c>
      <c r="U23" s="3">
        <v>12443330.01</v>
      </c>
      <c r="V23" s="3">
        <v>89789606.689999998</v>
      </c>
    </row>
    <row r="24" spans="2:23" x14ac:dyDescent="0.2">
      <c r="B24" s="30" t="s">
        <v>46</v>
      </c>
      <c r="C24" s="6"/>
      <c r="D24" s="7"/>
      <c r="E24" s="6"/>
      <c r="F24" s="6"/>
      <c r="G24" s="6"/>
      <c r="H24" s="68"/>
      <c r="I24" s="70"/>
      <c r="J24" s="70"/>
      <c r="K24" s="71"/>
      <c r="P24" s="48">
        <v>2</v>
      </c>
      <c r="Q24" s="46"/>
      <c r="R24" s="47"/>
      <c r="U24" s="3">
        <v>20365265.489999998</v>
      </c>
      <c r="V24" s="3">
        <v>40983976.289999999</v>
      </c>
    </row>
    <row r="25" spans="2:23" x14ac:dyDescent="0.2">
      <c r="B25" s="27"/>
      <c r="C25" s="6"/>
      <c r="D25" s="7"/>
      <c r="E25" s="6"/>
      <c r="F25" s="6"/>
      <c r="G25" s="6"/>
      <c r="H25" s="68"/>
      <c r="I25" s="70"/>
      <c r="J25" s="70"/>
      <c r="K25" s="71"/>
      <c r="P25" s="4">
        <v>3</v>
      </c>
      <c r="Q25" s="46"/>
      <c r="R25" s="47"/>
      <c r="U25" s="3">
        <v>3556753.01</v>
      </c>
      <c r="V25" s="3">
        <v>52957908.789999999</v>
      </c>
    </row>
    <row r="26" spans="2:23" x14ac:dyDescent="0.2">
      <c r="B26" s="27" t="s">
        <v>47</v>
      </c>
      <c r="C26" s="6"/>
      <c r="D26" s="7" t="s">
        <v>47</v>
      </c>
      <c r="E26" s="6"/>
      <c r="F26" s="6" t="s">
        <v>47</v>
      </c>
      <c r="G26" s="6"/>
      <c r="H26" s="73">
        <v>6208490.0100000007</v>
      </c>
      <c r="I26" s="74">
        <v>0</v>
      </c>
      <c r="J26" s="74">
        <v>0</v>
      </c>
      <c r="K26" s="75">
        <f>+H26+I26-J26</f>
        <v>6208490.0100000007</v>
      </c>
      <c r="P26" s="4">
        <v>4</v>
      </c>
      <c r="Q26" s="46"/>
      <c r="R26" s="47"/>
      <c r="U26" s="3">
        <v>73493288.670000002</v>
      </c>
      <c r="V26" s="3"/>
    </row>
    <row r="27" spans="2:23" x14ac:dyDescent="0.2">
      <c r="B27" s="27"/>
      <c r="C27" s="6"/>
      <c r="D27" s="7"/>
      <c r="E27" s="6"/>
      <c r="F27" s="6"/>
      <c r="G27" s="6"/>
      <c r="H27" s="68"/>
      <c r="I27" s="70"/>
      <c r="J27" s="70"/>
      <c r="K27" s="71"/>
      <c r="P27" s="4">
        <v>5</v>
      </c>
      <c r="Q27" s="46"/>
      <c r="R27" s="47"/>
      <c r="U27" s="3">
        <v>41613141.719999999</v>
      </c>
      <c r="V27" s="3"/>
    </row>
    <row r="28" spans="2:23" ht="12" thickBot="1" x14ac:dyDescent="0.25">
      <c r="B28" s="27"/>
      <c r="C28" s="6"/>
      <c r="D28" s="7"/>
      <c r="E28" s="6"/>
      <c r="F28" s="6"/>
      <c r="G28" s="6"/>
      <c r="H28" s="68"/>
      <c r="I28" s="70"/>
      <c r="J28" s="70"/>
      <c r="K28" s="71"/>
      <c r="Q28" s="46"/>
      <c r="R28" s="47"/>
      <c r="U28" s="61">
        <f>SUM(U23:U27)</f>
        <v>151471778.90000001</v>
      </c>
      <c r="V28" s="61">
        <f>SUM(V23:V27)</f>
        <v>183731491.76999998</v>
      </c>
    </row>
    <row r="29" spans="2:23" ht="12.75" thickTop="1" thickBot="1" x14ac:dyDescent="0.25">
      <c r="B29" s="76" t="s">
        <v>48</v>
      </c>
      <c r="C29" s="77"/>
      <c r="D29" s="78"/>
      <c r="E29" s="77"/>
      <c r="F29" s="77"/>
      <c r="G29" s="77"/>
      <c r="H29" s="79">
        <f>+H22+H26</f>
        <v>603415392.23000002</v>
      </c>
      <c r="I29" s="80">
        <f>+I22+I26</f>
        <v>0</v>
      </c>
      <c r="J29" s="80">
        <f>+J22+J26</f>
        <v>15653361.610000003</v>
      </c>
      <c r="K29" s="81">
        <f>+K22+K26</f>
        <v>587762030.62</v>
      </c>
      <c r="Q29" s="46"/>
      <c r="R29" s="47"/>
      <c r="U29" s="3"/>
      <c r="V29" s="3"/>
    </row>
    <row r="30" spans="2:23" ht="12" customHeight="1" thickTop="1" x14ac:dyDescent="0.2">
      <c r="B30" s="6"/>
      <c r="C30" s="6"/>
      <c r="D30" s="7"/>
      <c r="E30" s="6"/>
      <c r="F30" s="6"/>
      <c r="G30" s="6"/>
      <c r="H30" s="82"/>
      <c r="I30" s="83"/>
      <c r="J30" s="82"/>
      <c r="K30" s="82"/>
      <c r="P30" s="48"/>
      <c r="Q30" s="46"/>
      <c r="R30" s="47"/>
      <c r="U30" s="3"/>
      <c r="V30" s="3"/>
    </row>
    <row r="31" spans="2:23" ht="12" customHeight="1" thickBot="1" x14ac:dyDescent="0.25"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Q31" s="46"/>
      <c r="R31" s="47"/>
      <c r="U31" s="3"/>
      <c r="V31" s="3"/>
    </row>
    <row r="32" spans="2:23" ht="12" customHeight="1" thickTop="1" thickBot="1" x14ac:dyDescent="0.25">
      <c r="B32" s="27"/>
      <c r="C32" s="6"/>
      <c r="D32" s="7"/>
      <c r="E32" s="6"/>
      <c r="F32" s="6"/>
      <c r="G32" s="6"/>
      <c r="H32" s="84"/>
      <c r="I32" s="85"/>
      <c r="J32" s="86"/>
      <c r="K32" s="87"/>
      <c r="Q32" s="46"/>
      <c r="R32" s="47"/>
      <c r="U32" s="3"/>
      <c r="V32" s="3"/>
    </row>
    <row r="33" spans="2:22" ht="12.75" thickTop="1" thickBot="1" x14ac:dyDescent="0.25">
      <c r="B33" s="76" t="s">
        <v>49</v>
      </c>
      <c r="C33" s="77"/>
      <c r="D33" s="77"/>
      <c r="E33" s="77"/>
      <c r="F33" s="77"/>
      <c r="G33" s="77"/>
      <c r="H33" s="88">
        <f>+H29</f>
        <v>603415392.23000002</v>
      </c>
      <c r="I33" s="89">
        <f>+I29</f>
        <v>0</v>
      </c>
      <c r="J33" s="89">
        <f>+J29</f>
        <v>15653361.610000003</v>
      </c>
      <c r="K33" s="90">
        <f>+K29</f>
        <v>587762030.62</v>
      </c>
      <c r="Q33" s="46"/>
      <c r="R33" s="47"/>
      <c r="U33" s="3"/>
      <c r="V33" s="3"/>
    </row>
    <row r="34" spans="2:22" ht="12" thickTop="1" x14ac:dyDescent="0.2">
      <c r="B34" s="6"/>
      <c r="C34" s="6"/>
      <c r="D34" s="6"/>
      <c r="E34" s="6"/>
      <c r="F34" s="6"/>
      <c r="G34" s="6"/>
      <c r="H34" s="91"/>
      <c r="I34" s="91"/>
      <c r="J34" s="91"/>
      <c r="K34" s="91"/>
      <c r="Q34" s="46"/>
      <c r="R34" s="47"/>
      <c r="U34" s="3"/>
      <c r="V34" s="3"/>
    </row>
    <row r="35" spans="2:22" x14ac:dyDescent="0.2">
      <c r="B35" s="6" t="s">
        <v>50</v>
      </c>
      <c r="C35" s="6"/>
      <c r="D35" s="92">
        <f>SUM(O3:O20)</f>
        <v>0.10212730679939742</v>
      </c>
      <c r="E35" s="6"/>
      <c r="F35" s="6"/>
      <c r="G35" s="6"/>
      <c r="H35" s="93"/>
      <c r="I35" s="93"/>
      <c r="J35" s="93"/>
      <c r="K35" s="93"/>
    </row>
    <row r="36" spans="2:22" x14ac:dyDescent="0.2">
      <c r="C36" s="92"/>
      <c r="D36" s="6"/>
      <c r="E36" s="6"/>
      <c r="F36" s="6"/>
      <c r="G36" s="6"/>
      <c r="H36" s="93">
        <f>+H33-H35</f>
        <v>603415392.23000002</v>
      </c>
      <c r="I36" s="93">
        <f>+I33-I35:I35</f>
        <v>0</v>
      </c>
      <c r="J36" s="93">
        <f>+J33-J35</f>
        <v>15653361.610000003</v>
      </c>
      <c r="K36" s="94">
        <f>+'[5]30 June2014'!$K$33</f>
        <v>603415392.32999992</v>
      </c>
    </row>
    <row r="37" spans="2:22" x14ac:dyDescent="0.2">
      <c r="B37" s="6"/>
      <c r="C37" s="6"/>
      <c r="D37" s="6"/>
      <c r="E37" s="95"/>
      <c r="F37" s="6"/>
      <c r="G37" s="6"/>
      <c r="H37" s="96"/>
      <c r="I37" s="91"/>
      <c r="J37" s="91"/>
      <c r="K37" s="97"/>
    </row>
    <row r="38" spans="2:22" x14ac:dyDescent="0.2">
      <c r="D38" s="6"/>
      <c r="E38" s="95"/>
      <c r="F38" s="6"/>
      <c r="G38" s="6"/>
      <c r="H38" s="91"/>
      <c r="I38" s="91"/>
      <c r="J38" s="91"/>
      <c r="K38" s="97"/>
    </row>
    <row r="39" spans="2:22" x14ac:dyDescent="0.2">
      <c r="B39" s="6" t="s">
        <v>51</v>
      </c>
      <c r="C39" s="6"/>
      <c r="D39" s="6"/>
      <c r="E39" s="6"/>
      <c r="F39" s="6"/>
      <c r="G39" s="6"/>
      <c r="H39" s="91"/>
      <c r="I39" s="91"/>
      <c r="J39" s="91"/>
      <c r="K39" s="98"/>
    </row>
    <row r="40" spans="2:22" x14ac:dyDescent="0.2">
      <c r="B40" s="36"/>
      <c r="C40" s="6"/>
      <c r="D40" s="6"/>
      <c r="E40" s="6"/>
      <c r="F40" s="6"/>
      <c r="G40" s="6"/>
      <c r="H40" s="91"/>
      <c r="I40" s="91"/>
      <c r="J40" s="91"/>
      <c r="K40" s="91"/>
    </row>
    <row r="41" spans="2:22" x14ac:dyDescent="0.2">
      <c r="B41" s="36"/>
      <c r="C41" s="6"/>
      <c r="D41" s="6"/>
      <c r="E41" s="6"/>
      <c r="F41" s="6"/>
      <c r="G41" s="6"/>
      <c r="H41" s="91"/>
      <c r="I41" s="91"/>
      <c r="J41" s="91"/>
      <c r="K41" s="91"/>
    </row>
    <row r="42" spans="2:22" x14ac:dyDescent="0.2">
      <c r="B42" s="36"/>
      <c r="C42" s="6"/>
      <c r="D42" s="6"/>
      <c r="E42" s="6"/>
      <c r="F42" s="6"/>
      <c r="G42" s="6"/>
      <c r="H42" s="91"/>
      <c r="I42" s="91"/>
      <c r="J42" s="91"/>
      <c r="K42" s="91"/>
    </row>
    <row r="43" spans="2:22" x14ac:dyDescent="0.2">
      <c r="B43" s="36"/>
      <c r="C43" s="6"/>
      <c r="D43" s="6"/>
      <c r="E43" s="6"/>
      <c r="F43" s="6"/>
      <c r="G43" s="6"/>
      <c r="H43" s="91"/>
      <c r="I43" s="91"/>
      <c r="J43" s="91"/>
      <c r="K43" s="91"/>
    </row>
    <row r="44" spans="2:22" x14ac:dyDescent="0.2">
      <c r="B44" s="36"/>
      <c r="C44" s="6"/>
      <c r="D44" s="6"/>
      <c r="E44" s="6"/>
      <c r="F44" s="6"/>
      <c r="G44" s="6"/>
      <c r="H44" s="91"/>
      <c r="I44" s="91"/>
      <c r="J44" s="91"/>
      <c r="K44" s="91"/>
    </row>
    <row r="45" spans="2:22" x14ac:dyDescent="0.2">
      <c r="B45" s="36"/>
      <c r="C45" s="6"/>
      <c r="D45" s="6"/>
      <c r="E45" s="6"/>
      <c r="F45" s="6"/>
      <c r="G45" s="6"/>
      <c r="H45" s="91"/>
      <c r="I45" s="91"/>
      <c r="J45" s="91"/>
      <c r="K45" s="91"/>
    </row>
    <row r="46" spans="2:22" x14ac:dyDescent="0.2">
      <c r="B46" s="36"/>
      <c r="C46" s="6"/>
      <c r="D46" s="6"/>
      <c r="E46" s="6"/>
      <c r="F46" s="6"/>
      <c r="G46" s="6"/>
      <c r="H46" s="91"/>
      <c r="I46" s="91"/>
      <c r="J46" s="91"/>
      <c r="K46" s="91"/>
    </row>
    <row r="47" spans="2:22" x14ac:dyDescent="0.2">
      <c r="B47" s="36"/>
      <c r="C47" s="6"/>
      <c r="D47" s="6"/>
      <c r="E47" s="6"/>
      <c r="F47" s="6"/>
      <c r="G47" s="6"/>
      <c r="H47" s="91"/>
      <c r="I47" s="91"/>
      <c r="J47" s="91"/>
      <c r="K47" s="91"/>
    </row>
    <row r="48" spans="2:22" x14ac:dyDescent="0.2">
      <c r="B48" s="36"/>
      <c r="C48" s="6"/>
      <c r="D48" s="6"/>
      <c r="E48" s="6"/>
      <c r="F48" s="6"/>
      <c r="G48" s="6"/>
      <c r="H48" s="91"/>
      <c r="I48" s="91"/>
      <c r="J48" s="91"/>
      <c r="K48" s="91"/>
    </row>
    <row r="49" spans="2:17" x14ac:dyDescent="0.2">
      <c r="B49" s="36"/>
      <c r="C49" s="6"/>
      <c r="D49" s="6"/>
      <c r="E49" s="6"/>
      <c r="F49" s="6"/>
      <c r="G49" s="6"/>
      <c r="H49" s="91"/>
      <c r="I49" s="91"/>
      <c r="J49" s="91"/>
      <c r="K49" s="91"/>
    </row>
    <row r="50" spans="2:17" x14ac:dyDescent="0.2">
      <c r="B50" s="36"/>
      <c r="C50" s="6"/>
      <c r="D50" s="6"/>
      <c r="E50" s="6"/>
      <c r="F50" s="6"/>
      <c r="G50" s="6"/>
      <c r="H50" s="91"/>
      <c r="I50" s="91"/>
      <c r="J50" s="91"/>
      <c r="K50" s="91"/>
    </row>
    <row r="51" spans="2:17" s="102" customFormat="1" x14ac:dyDescent="0.2">
      <c r="B51" s="99" t="s">
        <v>52</v>
      </c>
      <c r="C51" s="100"/>
      <c r="D51" s="100" t="s">
        <v>53</v>
      </c>
      <c r="E51" s="101" t="s">
        <v>54</v>
      </c>
      <c r="F51" s="100"/>
      <c r="G51" s="100"/>
      <c r="H51" s="93"/>
      <c r="I51" s="93"/>
      <c r="J51" s="93"/>
      <c r="K51" s="93"/>
      <c r="L51" s="101"/>
      <c r="O51" s="103"/>
      <c r="Q51" s="104"/>
    </row>
    <row r="52" spans="2:17" s="102" customFormat="1" x14ac:dyDescent="0.2">
      <c r="B52" s="105"/>
      <c r="C52" s="100"/>
      <c r="D52" s="100" t="s">
        <v>55</v>
      </c>
      <c r="E52" s="101" t="s">
        <v>56</v>
      </c>
      <c r="F52" s="100"/>
      <c r="G52" s="100"/>
      <c r="H52" s="93"/>
      <c r="I52" s="93"/>
      <c r="J52" s="93"/>
      <c r="K52" s="93"/>
      <c r="L52" s="101"/>
      <c r="O52" s="103"/>
      <c r="Q52" s="104"/>
    </row>
    <row r="53" spans="2:17" s="102" customFormat="1" x14ac:dyDescent="0.2">
      <c r="B53" s="105"/>
      <c r="C53" s="100"/>
      <c r="D53" s="100" t="s">
        <v>6</v>
      </c>
      <c r="E53" s="101" t="s">
        <v>57</v>
      </c>
      <c r="F53" s="100"/>
      <c r="G53" s="100"/>
      <c r="H53" s="93"/>
      <c r="I53" s="93"/>
      <c r="J53" s="93"/>
      <c r="K53" s="93"/>
      <c r="L53" s="101"/>
      <c r="O53" s="103"/>
      <c r="Q53" s="104"/>
    </row>
    <row r="54" spans="2:17" s="102" customFormat="1" x14ac:dyDescent="0.2">
      <c r="B54" s="105"/>
      <c r="C54" s="100"/>
      <c r="D54" s="100" t="s">
        <v>58</v>
      </c>
      <c r="E54" s="101" t="s">
        <v>59</v>
      </c>
      <c r="F54" s="100"/>
      <c r="G54" s="100"/>
      <c r="H54" s="93"/>
      <c r="I54" s="93"/>
      <c r="J54" s="93"/>
      <c r="K54" s="93"/>
      <c r="L54" s="101"/>
      <c r="O54" s="103"/>
      <c r="Q54" s="104"/>
    </row>
    <row r="55" spans="2:17" s="102" customFormat="1" x14ac:dyDescent="0.2">
      <c r="B55" s="105"/>
      <c r="C55" s="100"/>
      <c r="D55" s="100" t="s">
        <v>60</v>
      </c>
      <c r="E55" s="101" t="s">
        <v>61</v>
      </c>
      <c r="F55" s="100"/>
      <c r="G55" s="100"/>
      <c r="H55" s="93"/>
      <c r="I55" s="93"/>
      <c r="J55" s="93"/>
      <c r="K55" s="93"/>
      <c r="L55" s="101"/>
      <c r="O55" s="103"/>
      <c r="Q55" s="104"/>
    </row>
    <row r="56" spans="2:17" s="102" customFormat="1" x14ac:dyDescent="0.2">
      <c r="B56" s="105"/>
      <c r="C56" s="100"/>
      <c r="D56" s="100"/>
      <c r="E56" s="100"/>
      <c r="F56" s="100"/>
      <c r="G56" s="100"/>
      <c r="H56" s="93"/>
      <c r="I56" s="93"/>
      <c r="J56" s="93"/>
      <c r="K56" s="93"/>
      <c r="L56" s="101"/>
      <c r="O56" s="103"/>
      <c r="Q56" s="104"/>
    </row>
    <row r="57" spans="2:17" s="102" customFormat="1" x14ac:dyDescent="0.2">
      <c r="B57" s="99" t="s">
        <v>19</v>
      </c>
      <c r="C57" s="100"/>
      <c r="D57" s="100" t="s">
        <v>53</v>
      </c>
      <c r="E57" s="101" t="s">
        <v>62</v>
      </c>
      <c r="F57" s="100"/>
      <c r="G57" s="100"/>
      <c r="H57" s="93"/>
      <c r="I57" s="93"/>
      <c r="J57" s="93"/>
      <c r="K57" s="93"/>
      <c r="L57" s="101"/>
      <c r="O57" s="103"/>
      <c r="Q57" s="104"/>
    </row>
    <row r="58" spans="2:17" s="102" customFormat="1" x14ac:dyDescent="0.2">
      <c r="B58" s="105"/>
      <c r="C58" s="100"/>
      <c r="D58" s="100" t="s">
        <v>55</v>
      </c>
      <c r="E58" s="101" t="s">
        <v>63</v>
      </c>
      <c r="F58" s="100"/>
      <c r="G58" s="100"/>
      <c r="H58" s="93"/>
      <c r="I58" s="93"/>
      <c r="J58" s="93"/>
      <c r="K58" s="93"/>
      <c r="L58" s="101"/>
      <c r="O58" s="103"/>
      <c r="Q58" s="104"/>
    </row>
    <row r="59" spans="2:17" s="102" customFormat="1" x14ac:dyDescent="0.2">
      <c r="B59" s="100"/>
      <c r="C59" s="100"/>
      <c r="D59" s="100" t="s">
        <v>6</v>
      </c>
      <c r="E59" s="101" t="s">
        <v>64</v>
      </c>
      <c r="F59" s="100"/>
      <c r="G59" s="100"/>
      <c r="H59" s="93"/>
      <c r="I59" s="93"/>
      <c r="J59" s="93"/>
      <c r="K59" s="93"/>
      <c r="L59" s="101"/>
      <c r="O59" s="103"/>
      <c r="Q59" s="104"/>
    </row>
    <row r="60" spans="2:17" s="102" customFormat="1" x14ac:dyDescent="0.2">
      <c r="D60" s="100" t="s">
        <v>58</v>
      </c>
      <c r="E60" s="101" t="s">
        <v>65</v>
      </c>
      <c r="L60" s="101"/>
      <c r="O60" s="103"/>
      <c r="Q60" s="104"/>
    </row>
    <row r="61" spans="2:17" s="102" customFormat="1" x14ac:dyDescent="0.2">
      <c r="D61" s="100" t="s">
        <v>60</v>
      </c>
      <c r="E61" s="101" t="s">
        <v>66</v>
      </c>
      <c r="L61" s="101"/>
      <c r="O61" s="103"/>
      <c r="Q61" s="104"/>
    </row>
  </sheetData>
  <mergeCells count="2">
    <mergeCell ref="B2:K2"/>
    <mergeCell ref="B31:K31"/>
  </mergeCells>
  <printOptions gridLines="1"/>
  <pageMargins left="0.118110236220472" right="0.15748031496063" top="0.23622047244094499" bottom="0.35433070866141703" header="0.15748031496063" footer="0.15748031496063"/>
  <pageSetup paperSize="8" scale="154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30 Nov 2014</vt:lpstr>
      <vt:lpstr>'30 Nov 2014'!Print_Area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pierres</dc:creator>
  <cp:lastModifiedBy>Yolanda Mfana</cp:lastModifiedBy>
  <cp:lastPrinted>2014-12-10T12:37:28Z</cp:lastPrinted>
  <dcterms:created xsi:type="dcterms:W3CDTF">2014-11-26T09:53:18Z</dcterms:created>
  <dcterms:modified xsi:type="dcterms:W3CDTF">2014-12-10T12:38:25Z</dcterms:modified>
</cp:coreProperties>
</file>